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"/>
    </mc:Choice>
  </mc:AlternateContent>
  <xr:revisionPtr revIDLastSave="0" documentId="13_ncr:1_{F2725CCD-2010-44EF-BECC-BB979C7262B2}" xr6:coauthVersionLast="47" xr6:coauthVersionMax="47" xr10:uidLastSave="{00000000-0000-0000-0000-000000000000}"/>
  <bookViews>
    <workbookView xWindow="-120" yWindow="-120" windowWidth="29040" windowHeight="15840" xr2:uid="{275B465D-2E49-4A29-88DD-8602E535E550}"/>
    <workbookView xWindow="-120" yWindow="-120" windowWidth="29040" windowHeight="15840" activeTab="1" xr2:uid="{B27DDF77-0C8F-4BF7-BE86-174805082EEF}"/>
  </bookViews>
  <sheets>
    <sheet name="ตารางคำนวนภาษี" sheetId="5" r:id="rId1"/>
    <sheet name="หน้ากรอกรายการเทรดคริปโต" sheetId="3" r:id="rId2"/>
    <sheet name="commission" sheetId="6" r:id="rId3"/>
    <sheet name="Sheet2" sheetId="7" r:id="rId4"/>
    <sheet name="เว็บเทรด" sheetId="8" r:id="rId5"/>
  </sheets>
  <definedNames>
    <definedName name="_xlnm.Print_Area" localSheetId="1">หน้ากรอกรายการเทรดคริปโต!$B:$R</definedName>
    <definedName name="_xlnm.Print_Titles" localSheetId="1">หน้ากรอกรายการเทรดคริปโต!$1:$12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G424" i="3"/>
  <c r="Q424" i="3"/>
  <c r="F6" i="3" s="1"/>
  <c r="R424" i="3"/>
  <c r="F7" i="3" s="1"/>
  <c r="D424" i="3"/>
  <c r="I16" i="3"/>
  <c r="I17" i="3"/>
  <c r="I18" i="3"/>
  <c r="I19" i="3"/>
  <c r="I20" i="3"/>
  <c r="I21" i="3"/>
  <c r="I22" i="3"/>
  <c r="I15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14" i="3"/>
  <c r="F14" i="3"/>
  <c r="F15" i="3"/>
  <c r="F16" i="3"/>
  <c r="F18" i="3"/>
  <c r="F19" i="3"/>
  <c r="F20" i="3"/>
  <c r="F21" i="3"/>
  <c r="F22" i="3"/>
  <c r="F25" i="3"/>
  <c r="F419" i="3"/>
  <c r="F421" i="3"/>
  <c r="D8" i="5"/>
  <c r="F8" i="5" s="1"/>
  <c r="F423" i="3"/>
  <c r="F422" i="3"/>
  <c r="F12" i="5"/>
  <c r="F13" i="5"/>
  <c r="F10" i="5"/>
  <c r="G47" i="5"/>
  <c r="C40" i="5"/>
  <c r="D15" i="5"/>
  <c r="F15" i="5" s="1"/>
  <c r="D14" i="5"/>
  <c r="F14" i="5" s="1"/>
  <c r="F42" i="3"/>
  <c r="M42" i="3"/>
  <c r="F43" i="3"/>
  <c r="M43" i="3"/>
  <c r="F44" i="3"/>
  <c r="M44" i="3"/>
  <c r="F45" i="3"/>
  <c r="M45" i="3"/>
  <c r="F46" i="3"/>
  <c r="M46" i="3"/>
  <c r="F47" i="3"/>
  <c r="M47" i="3"/>
  <c r="F48" i="3"/>
  <c r="M48" i="3"/>
  <c r="F49" i="3"/>
  <c r="M49" i="3"/>
  <c r="F50" i="3"/>
  <c r="M50" i="3"/>
  <c r="F51" i="3"/>
  <c r="M51" i="3"/>
  <c r="F52" i="3"/>
  <c r="M52" i="3"/>
  <c r="F53" i="3"/>
  <c r="M53" i="3"/>
  <c r="F54" i="3"/>
  <c r="M54" i="3"/>
  <c r="F55" i="3"/>
  <c r="M55" i="3"/>
  <c r="F56" i="3"/>
  <c r="M56" i="3"/>
  <c r="F57" i="3"/>
  <c r="M57" i="3"/>
  <c r="F58" i="3"/>
  <c r="M58" i="3"/>
  <c r="F59" i="3"/>
  <c r="M59" i="3"/>
  <c r="F60" i="3"/>
  <c r="M60" i="3"/>
  <c r="F61" i="3"/>
  <c r="M61" i="3"/>
  <c r="F62" i="3"/>
  <c r="M62" i="3"/>
  <c r="F63" i="3"/>
  <c r="M63" i="3"/>
  <c r="F64" i="3"/>
  <c r="M64" i="3"/>
  <c r="F65" i="3"/>
  <c r="M65" i="3"/>
  <c r="F66" i="3"/>
  <c r="M66" i="3"/>
  <c r="F67" i="3"/>
  <c r="M67" i="3"/>
  <c r="F68" i="3"/>
  <c r="M68" i="3"/>
  <c r="F69" i="3"/>
  <c r="M69" i="3"/>
  <c r="F70" i="3"/>
  <c r="M70" i="3"/>
  <c r="F71" i="3"/>
  <c r="M71" i="3"/>
  <c r="F72" i="3"/>
  <c r="M72" i="3"/>
  <c r="F73" i="3"/>
  <c r="M73" i="3"/>
  <c r="F74" i="3"/>
  <c r="M74" i="3"/>
  <c r="F75" i="3"/>
  <c r="M75" i="3"/>
  <c r="F76" i="3"/>
  <c r="M76" i="3"/>
  <c r="F77" i="3"/>
  <c r="M77" i="3"/>
  <c r="F78" i="3"/>
  <c r="M78" i="3"/>
  <c r="F79" i="3"/>
  <c r="M79" i="3"/>
  <c r="F80" i="3"/>
  <c r="M80" i="3"/>
  <c r="F81" i="3"/>
  <c r="M81" i="3"/>
  <c r="F82" i="3"/>
  <c r="M82" i="3"/>
  <c r="F83" i="3"/>
  <c r="M83" i="3"/>
  <c r="F84" i="3"/>
  <c r="M84" i="3"/>
  <c r="F85" i="3"/>
  <c r="M85" i="3"/>
  <c r="F86" i="3"/>
  <c r="M86" i="3"/>
  <c r="F87" i="3"/>
  <c r="M87" i="3"/>
  <c r="F88" i="3"/>
  <c r="M88" i="3"/>
  <c r="F89" i="3"/>
  <c r="M89" i="3"/>
  <c r="F90" i="3"/>
  <c r="M90" i="3"/>
  <c r="F91" i="3"/>
  <c r="M91" i="3"/>
  <c r="F92" i="3"/>
  <c r="M92" i="3"/>
  <c r="F93" i="3"/>
  <c r="M93" i="3"/>
  <c r="F94" i="3"/>
  <c r="M94" i="3"/>
  <c r="F95" i="3"/>
  <c r="M95" i="3"/>
  <c r="F96" i="3"/>
  <c r="M96" i="3"/>
  <c r="F97" i="3"/>
  <c r="M97" i="3"/>
  <c r="F98" i="3"/>
  <c r="M98" i="3"/>
  <c r="F99" i="3"/>
  <c r="M99" i="3"/>
  <c r="F100" i="3"/>
  <c r="M100" i="3"/>
  <c r="F101" i="3"/>
  <c r="M101" i="3"/>
  <c r="F102" i="3"/>
  <c r="M102" i="3"/>
  <c r="F103" i="3"/>
  <c r="M103" i="3"/>
  <c r="F104" i="3"/>
  <c r="M104" i="3"/>
  <c r="F105" i="3"/>
  <c r="M105" i="3"/>
  <c r="F106" i="3"/>
  <c r="M106" i="3"/>
  <c r="F107" i="3"/>
  <c r="M107" i="3"/>
  <c r="F108" i="3"/>
  <c r="M108" i="3"/>
  <c r="F109" i="3"/>
  <c r="M109" i="3"/>
  <c r="F110" i="3"/>
  <c r="M110" i="3"/>
  <c r="F111" i="3"/>
  <c r="M111" i="3"/>
  <c r="F112" i="3"/>
  <c r="M112" i="3"/>
  <c r="F113" i="3"/>
  <c r="M113" i="3"/>
  <c r="F114" i="3"/>
  <c r="M114" i="3"/>
  <c r="F115" i="3"/>
  <c r="M115" i="3"/>
  <c r="F116" i="3"/>
  <c r="M116" i="3"/>
  <c r="F117" i="3"/>
  <c r="M117" i="3"/>
  <c r="F118" i="3"/>
  <c r="M118" i="3"/>
  <c r="F119" i="3"/>
  <c r="M119" i="3"/>
  <c r="F120" i="3"/>
  <c r="M120" i="3"/>
  <c r="F121" i="3"/>
  <c r="M121" i="3"/>
  <c r="F122" i="3"/>
  <c r="M122" i="3"/>
  <c r="F123" i="3"/>
  <c r="M123" i="3"/>
  <c r="F124" i="3"/>
  <c r="M124" i="3"/>
  <c r="F125" i="3"/>
  <c r="M125" i="3"/>
  <c r="F126" i="3"/>
  <c r="M126" i="3"/>
  <c r="F127" i="3"/>
  <c r="M127" i="3"/>
  <c r="F128" i="3"/>
  <c r="M128" i="3"/>
  <c r="F129" i="3"/>
  <c r="M129" i="3"/>
  <c r="F130" i="3"/>
  <c r="M130" i="3"/>
  <c r="F131" i="3"/>
  <c r="M131" i="3"/>
  <c r="F132" i="3"/>
  <c r="M132" i="3"/>
  <c r="F133" i="3"/>
  <c r="M133" i="3"/>
  <c r="F134" i="3"/>
  <c r="M134" i="3"/>
  <c r="F135" i="3"/>
  <c r="M135" i="3"/>
  <c r="F136" i="3"/>
  <c r="M136" i="3"/>
  <c r="F137" i="3"/>
  <c r="M137" i="3"/>
  <c r="F138" i="3"/>
  <c r="M138" i="3"/>
  <c r="F139" i="3"/>
  <c r="M139" i="3"/>
  <c r="F140" i="3"/>
  <c r="M140" i="3"/>
  <c r="F141" i="3"/>
  <c r="M141" i="3"/>
  <c r="F142" i="3"/>
  <c r="M142" i="3"/>
  <c r="F143" i="3"/>
  <c r="M143" i="3"/>
  <c r="F144" i="3"/>
  <c r="M144" i="3"/>
  <c r="F145" i="3"/>
  <c r="M145" i="3"/>
  <c r="F146" i="3"/>
  <c r="M146" i="3"/>
  <c r="F147" i="3"/>
  <c r="M147" i="3"/>
  <c r="F148" i="3"/>
  <c r="M148" i="3"/>
  <c r="F149" i="3"/>
  <c r="M149" i="3"/>
  <c r="F150" i="3"/>
  <c r="M150" i="3"/>
  <c r="F151" i="3"/>
  <c r="M151" i="3"/>
  <c r="F152" i="3"/>
  <c r="M152" i="3"/>
  <c r="F153" i="3"/>
  <c r="M153" i="3"/>
  <c r="F154" i="3"/>
  <c r="M154" i="3"/>
  <c r="F155" i="3"/>
  <c r="M155" i="3"/>
  <c r="F156" i="3"/>
  <c r="M156" i="3"/>
  <c r="F157" i="3"/>
  <c r="M157" i="3"/>
  <c r="F158" i="3"/>
  <c r="M158" i="3"/>
  <c r="F159" i="3"/>
  <c r="M159" i="3"/>
  <c r="F160" i="3"/>
  <c r="M160" i="3"/>
  <c r="F161" i="3"/>
  <c r="M161" i="3"/>
  <c r="F162" i="3"/>
  <c r="M162" i="3"/>
  <c r="F163" i="3"/>
  <c r="M163" i="3"/>
  <c r="F164" i="3"/>
  <c r="M164" i="3"/>
  <c r="F165" i="3"/>
  <c r="M165" i="3"/>
  <c r="F166" i="3"/>
  <c r="M166" i="3"/>
  <c r="F167" i="3"/>
  <c r="M167" i="3"/>
  <c r="F168" i="3"/>
  <c r="M168" i="3"/>
  <c r="F169" i="3"/>
  <c r="M169" i="3"/>
  <c r="F170" i="3"/>
  <c r="M170" i="3"/>
  <c r="F171" i="3"/>
  <c r="M171" i="3"/>
  <c r="F172" i="3"/>
  <c r="M172" i="3"/>
  <c r="F173" i="3"/>
  <c r="M173" i="3"/>
  <c r="F174" i="3"/>
  <c r="M174" i="3"/>
  <c r="F175" i="3"/>
  <c r="M175" i="3"/>
  <c r="F176" i="3"/>
  <c r="M176" i="3"/>
  <c r="F177" i="3"/>
  <c r="M177" i="3"/>
  <c r="F178" i="3"/>
  <c r="M178" i="3"/>
  <c r="F179" i="3"/>
  <c r="M179" i="3"/>
  <c r="F180" i="3"/>
  <c r="M180" i="3"/>
  <c r="F181" i="3"/>
  <c r="M181" i="3"/>
  <c r="F182" i="3"/>
  <c r="M182" i="3"/>
  <c r="F183" i="3"/>
  <c r="M183" i="3"/>
  <c r="F184" i="3"/>
  <c r="M184" i="3"/>
  <c r="F185" i="3"/>
  <c r="M185" i="3"/>
  <c r="F186" i="3"/>
  <c r="M186" i="3"/>
  <c r="F187" i="3"/>
  <c r="M187" i="3"/>
  <c r="F188" i="3"/>
  <c r="M188" i="3"/>
  <c r="F189" i="3"/>
  <c r="M189" i="3"/>
  <c r="F190" i="3"/>
  <c r="M190" i="3"/>
  <c r="F191" i="3"/>
  <c r="M191" i="3"/>
  <c r="F192" i="3"/>
  <c r="M192" i="3"/>
  <c r="F193" i="3"/>
  <c r="M193" i="3"/>
  <c r="F194" i="3"/>
  <c r="M194" i="3"/>
  <c r="F195" i="3"/>
  <c r="M195" i="3"/>
  <c r="F196" i="3"/>
  <c r="M196" i="3"/>
  <c r="F197" i="3"/>
  <c r="M197" i="3"/>
  <c r="F198" i="3"/>
  <c r="M198" i="3"/>
  <c r="F199" i="3"/>
  <c r="M199" i="3"/>
  <c r="F200" i="3"/>
  <c r="M200" i="3"/>
  <c r="F201" i="3"/>
  <c r="M201" i="3"/>
  <c r="F202" i="3"/>
  <c r="M202" i="3"/>
  <c r="F203" i="3"/>
  <c r="M203" i="3"/>
  <c r="F204" i="3"/>
  <c r="M204" i="3"/>
  <c r="F205" i="3"/>
  <c r="M205" i="3"/>
  <c r="F206" i="3"/>
  <c r="M206" i="3"/>
  <c r="F207" i="3"/>
  <c r="M207" i="3"/>
  <c r="F208" i="3"/>
  <c r="M208" i="3"/>
  <c r="F209" i="3"/>
  <c r="M209" i="3"/>
  <c r="F210" i="3"/>
  <c r="M210" i="3"/>
  <c r="F211" i="3"/>
  <c r="M211" i="3"/>
  <c r="F212" i="3"/>
  <c r="M212" i="3"/>
  <c r="F213" i="3"/>
  <c r="M213" i="3"/>
  <c r="F214" i="3"/>
  <c r="M214" i="3"/>
  <c r="F215" i="3"/>
  <c r="M215" i="3"/>
  <c r="F216" i="3"/>
  <c r="M216" i="3"/>
  <c r="F217" i="3"/>
  <c r="M217" i="3"/>
  <c r="F218" i="3"/>
  <c r="M218" i="3"/>
  <c r="F219" i="3"/>
  <c r="M219" i="3"/>
  <c r="F220" i="3"/>
  <c r="M220" i="3"/>
  <c r="F221" i="3"/>
  <c r="M221" i="3"/>
  <c r="F222" i="3"/>
  <c r="M222" i="3"/>
  <c r="F223" i="3"/>
  <c r="M223" i="3"/>
  <c r="F224" i="3"/>
  <c r="M224" i="3"/>
  <c r="F225" i="3"/>
  <c r="M225" i="3"/>
  <c r="F226" i="3"/>
  <c r="M226" i="3"/>
  <c r="F227" i="3"/>
  <c r="M227" i="3"/>
  <c r="F228" i="3"/>
  <c r="M228" i="3"/>
  <c r="F229" i="3"/>
  <c r="M229" i="3"/>
  <c r="F230" i="3"/>
  <c r="M230" i="3"/>
  <c r="F231" i="3"/>
  <c r="M231" i="3"/>
  <c r="F232" i="3"/>
  <c r="M232" i="3"/>
  <c r="F233" i="3"/>
  <c r="M233" i="3"/>
  <c r="F234" i="3"/>
  <c r="M234" i="3"/>
  <c r="F235" i="3"/>
  <c r="M235" i="3"/>
  <c r="F236" i="3"/>
  <c r="M236" i="3"/>
  <c r="F237" i="3"/>
  <c r="M237" i="3"/>
  <c r="F238" i="3"/>
  <c r="M238" i="3"/>
  <c r="F239" i="3"/>
  <c r="M239" i="3"/>
  <c r="F240" i="3"/>
  <c r="M240" i="3"/>
  <c r="F241" i="3"/>
  <c r="M241" i="3"/>
  <c r="F242" i="3"/>
  <c r="M242" i="3"/>
  <c r="F243" i="3"/>
  <c r="M243" i="3"/>
  <c r="F244" i="3"/>
  <c r="M244" i="3"/>
  <c r="F245" i="3"/>
  <c r="M245" i="3"/>
  <c r="F246" i="3"/>
  <c r="M246" i="3"/>
  <c r="F247" i="3"/>
  <c r="M247" i="3"/>
  <c r="F248" i="3"/>
  <c r="M248" i="3"/>
  <c r="F249" i="3"/>
  <c r="M249" i="3"/>
  <c r="F250" i="3"/>
  <c r="M250" i="3"/>
  <c r="F251" i="3"/>
  <c r="M251" i="3"/>
  <c r="F252" i="3"/>
  <c r="M252" i="3"/>
  <c r="F253" i="3"/>
  <c r="M253" i="3"/>
  <c r="F254" i="3"/>
  <c r="M254" i="3"/>
  <c r="F255" i="3"/>
  <c r="M255" i="3"/>
  <c r="F256" i="3"/>
  <c r="M256" i="3"/>
  <c r="F257" i="3"/>
  <c r="M257" i="3"/>
  <c r="F258" i="3"/>
  <c r="M258" i="3"/>
  <c r="F259" i="3"/>
  <c r="M259" i="3"/>
  <c r="F260" i="3"/>
  <c r="M260" i="3"/>
  <c r="F261" i="3"/>
  <c r="M261" i="3"/>
  <c r="F262" i="3"/>
  <c r="M262" i="3"/>
  <c r="F263" i="3"/>
  <c r="M263" i="3"/>
  <c r="F264" i="3"/>
  <c r="M264" i="3"/>
  <c r="F265" i="3"/>
  <c r="M265" i="3"/>
  <c r="F266" i="3"/>
  <c r="M266" i="3"/>
  <c r="F267" i="3"/>
  <c r="M267" i="3"/>
  <c r="F268" i="3"/>
  <c r="M268" i="3"/>
  <c r="F269" i="3"/>
  <c r="M269" i="3"/>
  <c r="F270" i="3"/>
  <c r="M270" i="3"/>
  <c r="F271" i="3"/>
  <c r="M271" i="3"/>
  <c r="F272" i="3"/>
  <c r="M272" i="3"/>
  <c r="F273" i="3"/>
  <c r="M273" i="3"/>
  <c r="F274" i="3"/>
  <c r="M274" i="3"/>
  <c r="F275" i="3"/>
  <c r="M275" i="3"/>
  <c r="F276" i="3"/>
  <c r="M276" i="3"/>
  <c r="F277" i="3"/>
  <c r="M277" i="3"/>
  <c r="F278" i="3"/>
  <c r="M278" i="3"/>
  <c r="F279" i="3"/>
  <c r="M279" i="3"/>
  <c r="F280" i="3"/>
  <c r="M280" i="3"/>
  <c r="F281" i="3"/>
  <c r="M281" i="3"/>
  <c r="F282" i="3"/>
  <c r="M282" i="3"/>
  <c r="F283" i="3"/>
  <c r="M283" i="3"/>
  <c r="F284" i="3"/>
  <c r="M284" i="3"/>
  <c r="F285" i="3"/>
  <c r="M285" i="3"/>
  <c r="F286" i="3"/>
  <c r="M286" i="3"/>
  <c r="F287" i="3"/>
  <c r="M287" i="3"/>
  <c r="F288" i="3"/>
  <c r="M288" i="3"/>
  <c r="F289" i="3"/>
  <c r="M289" i="3"/>
  <c r="F290" i="3"/>
  <c r="M290" i="3"/>
  <c r="F291" i="3"/>
  <c r="M291" i="3"/>
  <c r="F292" i="3"/>
  <c r="M292" i="3"/>
  <c r="F293" i="3"/>
  <c r="M293" i="3"/>
  <c r="F294" i="3"/>
  <c r="M294" i="3"/>
  <c r="F295" i="3"/>
  <c r="M295" i="3"/>
  <c r="F296" i="3"/>
  <c r="M296" i="3"/>
  <c r="F297" i="3"/>
  <c r="M297" i="3"/>
  <c r="F298" i="3"/>
  <c r="M298" i="3"/>
  <c r="F299" i="3"/>
  <c r="M299" i="3"/>
  <c r="F300" i="3"/>
  <c r="M300" i="3"/>
  <c r="F301" i="3"/>
  <c r="M301" i="3"/>
  <c r="F302" i="3"/>
  <c r="M302" i="3"/>
  <c r="F303" i="3"/>
  <c r="M303" i="3"/>
  <c r="F304" i="3"/>
  <c r="M304" i="3"/>
  <c r="F305" i="3"/>
  <c r="M305" i="3"/>
  <c r="F306" i="3"/>
  <c r="M306" i="3"/>
  <c r="F307" i="3"/>
  <c r="M307" i="3"/>
  <c r="F308" i="3"/>
  <c r="M308" i="3"/>
  <c r="F309" i="3"/>
  <c r="M309" i="3"/>
  <c r="F310" i="3"/>
  <c r="M310" i="3"/>
  <c r="F311" i="3"/>
  <c r="M311" i="3"/>
  <c r="F312" i="3"/>
  <c r="M312" i="3"/>
  <c r="F313" i="3"/>
  <c r="M313" i="3"/>
  <c r="F314" i="3"/>
  <c r="M314" i="3"/>
  <c r="F315" i="3"/>
  <c r="M315" i="3"/>
  <c r="F316" i="3"/>
  <c r="M316" i="3"/>
  <c r="F317" i="3"/>
  <c r="M317" i="3"/>
  <c r="F318" i="3"/>
  <c r="M318" i="3"/>
  <c r="F319" i="3"/>
  <c r="M319" i="3"/>
  <c r="F320" i="3"/>
  <c r="M320" i="3"/>
  <c r="F321" i="3"/>
  <c r="M321" i="3"/>
  <c r="F322" i="3"/>
  <c r="M322" i="3"/>
  <c r="F323" i="3"/>
  <c r="M323" i="3"/>
  <c r="F324" i="3"/>
  <c r="M324" i="3"/>
  <c r="F325" i="3"/>
  <c r="M325" i="3"/>
  <c r="F326" i="3"/>
  <c r="M326" i="3"/>
  <c r="F327" i="3"/>
  <c r="M327" i="3"/>
  <c r="F328" i="3"/>
  <c r="M328" i="3"/>
  <c r="F329" i="3"/>
  <c r="M329" i="3"/>
  <c r="F330" i="3"/>
  <c r="M330" i="3"/>
  <c r="F331" i="3"/>
  <c r="M331" i="3"/>
  <c r="F332" i="3"/>
  <c r="M332" i="3"/>
  <c r="F333" i="3"/>
  <c r="M333" i="3"/>
  <c r="F334" i="3"/>
  <c r="M334" i="3"/>
  <c r="F335" i="3"/>
  <c r="M335" i="3"/>
  <c r="F336" i="3"/>
  <c r="M336" i="3"/>
  <c r="F337" i="3"/>
  <c r="M337" i="3"/>
  <c r="F338" i="3"/>
  <c r="M338" i="3"/>
  <c r="F339" i="3"/>
  <c r="M339" i="3"/>
  <c r="F340" i="3"/>
  <c r="M340" i="3"/>
  <c r="F341" i="3"/>
  <c r="M341" i="3"/>
  <c r="F342" i="3"/>
  <c r="M342" i="3"/>
  <c r="F343" i="3"/>
  <c r="M343" i="3"/>
  <c r="F344" i="3"/>
  <c r="M344" i="3"/>
  <c r="F345" i="3"/>
  <c r="M345" i="3"/>
  <c r="F346" i="3"/>
  <c r="M346" i="3"/>
  <c r="F347" i="3"/>
  <c r="M347" i="3"/>
  <c r="F348" i="3"/>
  <c r="M348" i="3"/>
  <c r="F349" i="3"/>
  <c r="M349" i="3"/>
  <c r="F350" i="3"/>
  <c r="M350" i="3"/>
  <c r="F351" i="3"/>
  <c r="M351" i="3"/>
  <c r="F352" i="3"/>
  <c r="M352" i="3"/>
  <c r="F353" i="3"/>
  <c r="M353" i="3"/>
  <c r="F354" i="3"/>
  <c r="M354" i="3"/>
  <c r="F355" i="3"/>
  <c r="M355" i="3"/>
  <c r="F356" i="3"/>
  <c r="M356" i="3"/>
  <c r="F357" i="3"/>
  <c r="M357" i="3"/>
  <c r="F358" i="3"/>
  <c r="M358" i="3"/>
  <c r="F359" i="3"/>
  <c r="M359" i="3"/>
  <c r="F360" i="3"/>
  <c r="M360" i="3"/>
  <c r="F361" i="3"/>
  <c r="M361" i="3"/>
  <c r="F362" i="3"/>
  <c r="M362" i="3"/>
  <c r="F363" i="3"/>
  <c r="M363" i="3"/>
  <c r="F364" i="3"/>
  <c r="M364" i="3"/>
  <c r="F365" i="3"/>
  <c r="M365" i="3"/>
  <c r="F366" i="3"/>
  <c r="M366" i="3"/>
  <c r="F367" i="3"/>
  <c r="M367" i="3"/>
  <c r="F368" i="3"/>
  <c r="M368" i="3"/>
  <c r="F369" i="3"/>
  <c r="M369" i="3"/>
  <c r="F370" i="3"/>
  <c r="M370" i="3"/>
  <c r="F371" i="3"/>
  <c r="M371" i="3"/>
  <c r="F372" i="3"/>
  <c r="M372" i="3"/>
  <c r="F373" i="3"/>
  <c r="M373" i="3"/>
  <c r="F374" i="3"/>
  <c r="M374" i="3"/>
  <c r="F375" i="3"/>
  <c r="M375" i="3"/>
  <c r="F376" i="3"/>
  <c r="M376" i="3"/>
  <c r="F377" i="3"/>
  <c r="M377" i="3"/>
  <c r="F378" i="3"/>
  <c r="M378" i="3"/>
  <c r="F379" i="3"/>
  <c r="M379" i="3"/>
  <c r="F380" i="3"/>
  <c r="M380" i="3"/>
  <c r="F381" i="3"/>
  <c r="M381" i="3"/>
  <c r="F382" i="3"/>
  <c r="M382" i="3"/>
  <c r="F383" i="3"/>
  <c r="M383" i="3"/>
  <c r="F384" i="3"/>
  <c r="M384" i="3"/>
  <c r="F385" i="3"/>
  <c r="M385" i="3"/>
  <c r="F386" i="3"/>
  <c r="M386" i="3"/>
  <c r="F387" i="3"/>
  <c r="M387" i="3"/>
  <c r="F388" i="3"/>
  <c r="M388" i="3"/>
  <c r="F389" i="3"/>
  <c r="M389" i="3"/>
  <c r="F390" i="3"/>
  <c r="M390" i="3"/>
  <c r="F391" i="3"/>
  <c r="M391" i="3"/>
  <c r="F392" i="3"/>
  <c r="M392" i="3"/>
  <c r="F393" i="3"/>
  <c r="M393" i="3"/>
  <c r="F394" i="3"/>
  <c r="M394" i="3"/>
  <c r="F395" i="3"/>
  <c r="M395" i="3"/>
  <c r="F396" i="3"/>
  <c r="M396" i="3"/>
  <c r="F397" i="3"/>
  <c r="M397" i="3"/>
  <c r="F398" i="3"/>
  <c r="M398" i="3"/>
  <c r="F399" i="3"/>
  <c r="M399" i="3"/>
  <c r="F400" i="3"/>
  <c r="M400" i="3"/>
  <c r="F401" i="3"/>
  <c r="M401" i="3"/>
  <c r="F402" i="3"/>
  <c r="M402" i="3"/>
  <c r="F403" i="3"/>
  <c r="M403" i="3"/>
  <c r="F404" i="3"/>
  <c r="M404" i="3"/>
  <c r="F405" i="3"/>
  <c r="M405" i="3"/>
  <c r="F406" i="3"/>
  <c r="M406" i="3"/>
  <c r="F407" i="3"/>
  <c r="M407" i="3"/>
  <c r="F408" i="3"/>
  <c r="M408" i="3"/>
  <c r="F409" i="3"/>
  <c r="M409" i="3"/>
  <c r="F410" i="3"/>
  <c r="M410" i="3"/>
  <c r="F411" i="3"/>
  <c r="M411" i="3"/>
  <c r="F412" i="3"/>
  <c r="M412" i="3"/>
  <c r="F413" i="3"/>
  <c r="M413" i="3"/>
  <c r="F414" i="3"/>
  <c r="M414" i="3"/>
  <c r="F415" i="3"/>
  <c r="M415" i="3"/>
  <c r="F416" i="3"/>
  <c r="M416" i="3"/>
  <c r="F417" i="3"/>
  <c r="M417" i="3"/>
  <c r="F418" i="3"/>
  <c r="M418" i="3"/>
  <c r="M419" i="3"/>
  <c r="F420" i="3"/>
  <c r="M420" i="3"/>
  <c r="M421" i="3"/>
  <c r="M422" i="3"/>
  <c r="M423" i="3"/>
  <c r="I424" i="3" l="1"/>
  <c r="H424" i="3" s="1"/>
  <c r="D16" i="5"/>
  <c r="M25" i="3" l="1"/>
  <c r="F26" i="3"/>
  <c r="M26" i="3"/>
  <c r="F27" i="3"/>
  <c r="M27" i="3"/>
  <c r="F28" i="3"/>
  <c r="M28" i="3"/>
  <c r="F29" i="3"/>
  <c r="M29" i="3"/>
  <c r="F30" i="3"/>
  <c r="M30" i="3"/>
  <c r="F31" i="3"/>
  <c r="M31" i="3"/>
  <c r="F32" i="3"/>
  <c r="M32" i="3"/>
  <c r="F33" i="3"/>
  <c r="M33" i="3"/>
  <c r="F34" i="3"/>
  <c r="M34" i="3"/>
  <c r="F35" i="3"/>
  <c r="M35" i="3"/>
  <c r="F36" i="3"/>
  <c r="M36" i="3"/>
  <c r="F37" i="3"/>
  <c r="M37" i="3"/>
  <c r="F38" i="3"/>
  <c r="M38" i="3"/>
  <c r="F39" i="3"/>
  <c r="M39" i="3"/>
  <c r="F40" i="3"/>
  <c r="M40" i="3"/>
  <c r="F41" i="3"/>
  <c r="M41" i="3"/>
  <c r="M19" i="3"/>
  <c r="M17" i="3"/>
  <c r="M16" i="3"/>
  <c r="K13" i="3"/>
  <c r="M14" i="3"/>
  <c r="M15" i="3"/>
  <c r="M18" i="3"/>
  <c r="M20" i="3"/>
  <c r="M21" i="3"/>
  <c r="M22" i="3"/>
  <c r="M23" i="3"/>
  <c r="M24" i="3"/>
  <c r="M13" i="3"/>
  <c r="F23" i="3"/>
  <c r="F24" i="3"/>
  <c r="J13" i="3"/>
  <c r="J14" i="3" s="1"/>
  <c r="J15" i="3" s="1"/>
  <c r="F13" i="3"/>
  <c r="F424" i="3" l="1"/>
  <c r="E424" i="3" s="1"/>
  <c r="M424" i="3"/>
  <c r="D5" i="3" s="1"/>
  <c r="G425" i="3"/>
  <c r="J16" i="3"/>
  <c r="J17" i="3" s="1"/>
  <c r="J18" i="3" s="1"/>
  <c r="L13" i="3"/>
  <c r="K14" i="3" s="1"/>
  <c r="F4" i="3"/>
  <c r="C11" i="5" s="1"/>
  <c r="N13" i="3"/>
  <c r="O13" i="3" s="1"/>
  <c r="P13" i="3" s="1"/>
  <c r="D4" i="3"/>
  <c r="J19" i="3" l="1"/>
  <c r="J20" i="3" s="1"/>
  <c r="J21" i="3" s="1"/>
  <c r="J22" i="3" s="1"/>
  <c r="J23" i="3" s="1"/>
  <c r="J24" i="3" s="1"/>
  <c r="J25" i="3" s="1"/>
  <c r="J26" i="3" s="1"/>
  <c r="J27" i="3" s="1"/>
  <c r="L14" i="3"/>
  <c r="K15" i="3" s="1"/>
  <c r="L15" i="3" s="1"/>
  <c r="N14" i="3"/>
  <c r="O14" i="3" s="1"/>
  <c r="P14" i="3" s="1"/>
  <c r="C16" i="5"/>
  <c r="E4" i="3"/>
  <c r="J28" i="3" l="1"/>
  <c r="N15" i="3"/>
  <c r="O15" i="3" s="1"/>
  <c r="P15" i="3" s="1"/>
  <c r="K16" i="3"/>
  <c r="L16" i="3" s="1"/>
  <c r="J29" i="3" l="1"/>
  <c r="K17" i="3"/>
  <c r="L17" i="3" s="1"/>
  <c r="N16" i="3"/>
  <c r="O16" i="3" s="1"/>
  <c r="P16" i="3" s="1"/>
  <c r="J30" i="3" l="1"/>
  <c r="K18" i="3"/>
  <c r="N17" i="3"/>
  <c r="O17" i="3" s="1"/>
  <c r="P17" i="3" s="1"/>
  <c r="N18" i="3" l="1"/>
  <c r="O18" i="3" s="1"/>
  <c r="L18" i="3"/>
  <c r="J31" i="3"/>
  <c r="K19" i="3" l="1"/>
  <c r="L19" i="3" s="1"/>
  <c r="P18" i="3"/>
  <c r="J32" i="3"/>
  <c r="N19" i="3" l="1"/>
  <c r="J33" i="3"/>
  <c r="K20" i="3"/>
  <c r="L20" i="3" s="1"/>
  <c r="O19" i="3" l="1"/>
  <c r="J34" i="3"/>
  <c r="K21" i="3"/>
  <c r="L21" i="3" s="1"/>
  <c r="N20" i="3"/>
  <c r="O20" i="3" s="1"/>
  <c r="P20" i="3" s="1"/>
  <c r="P19" i="3" l="1"/>
  <c r="J35" i="3"/>
  <c r="K22" i="3"/>
  <c r="L22" i="3" s="1"/>
  <c r="N21" i="3"/>
  <c r="O21" i="3" s="1"/>
  <c r="P21" i="3" s="1"/>
  <c r="J36" i="3" l="1"/>
  <c r="K23" i="3"/>
  <c r="L23" i="3" s="1"/>
  <c r="N22" i="3"/>
  <c r="O22" i="3" s="1"/>
  <c r="P22" i="3" s="1"/>
  <c r="J37" i="3" l="1"/>
  <c r="K24" i="3"/>
  <c r="N23" i="3"/>
  <c r="O23" i="3" s="1"/>
  <c r="P23" i="3" s="1"/>
  <c r="L24" i="3" l="1"/>
  <c r="K25" i="3" s="1"/>
  <c r="L25" i="3" s="1"/>
  <c r="K26" i="3" s="1"/>
  <c r="J38" i="3"/>
  <c r="N24" i="3"/>
  <c r="O24" i="3" s="1"/>
  <c r="P24" i="3" s="1"/>
  <c r="N25" i="3" l="1"/>
  <c r="O25" i="3" s="1"/>
  <c r="P25" i="3" s="1"/>
  <c r="N26" i="3"/>
  <c r="O26" i="3" s="1"/>
  <c r="P26" i="3" s="1"/>
  <c r="L26" i="3"/>
  <c r="K27" i="3" s="1"/>
  <c r="J39" i="3"/>
  <c r="N27" i="3" l="1"/>
  <c r="O27" i="3" s="1"/>
  <c r="P27" i="3" s="1"/>
  <c r="L27" i="3"/>
  <c r="K28" i="3" s="1"/>
  <c r="J40" i="3"/>
  <c r="N28" i="3" l="1"/>
  <c r="O28" i="3" s="1"/>
  <c r="P28" i="3" s="1"/>
  <c r="L28" i="3"/>
  <c r="K29" i="3" s="1"/>
  <c r="J41" i="3"/>
  <c r="J42" i="3" s="1"/>
  <c r="J43" i="3" l="1"/>
  <c r="N29" i="3"/>
  <c r="O29" i="3" s="1"/>
  <c r="P29" i="3" s="1"/>
  <c r="L29" i="3"/>
  <c r="K30" i="3" s="1"/>
  <c r="J44" i="3" l="1"/>
  <c r="N30" i="3"/>
  <c r="O30" i="3" s="1"/>
  <c r="P30" i="3" s="1"/>
  <c r="L30" i="3"/>
  <c r="K31" i="3" s="1"/>
  <c r="J45" i="3" l="1"/>
  <c r="N31" i="3"/>
  <c r="O31" i="3" s="1"/>
  <c r="P31" i="3" s="1"/>
  <c r="L31" i="3"/>
  <c r="K32" i="3" s="1"/>
  <c r="J46" i="3" l="1"/>
  <c r="N32" i="3"/>
  <c r="O32" i="3" s="1"/>
  <c r="P32" i="3" s="1"/>
  <c r="L32" i="3"/>
  <c r="K33" i="3" s="1"/>
  <c r="J47" i="3" l="1"/>
  <c r="N33" i="3"/>
  <c r="O33" i="3" s="1"/>
  <c r="P33" i="3" s="1"/>
  <c r="L33" i="3"/>
  <c r="K34" i="3" s="1"/>
  <c r="J48" i="3" l="1"/>
  <c r="N34" i="3"/>
  <c r="O34" i="3" s="1"/>
  <c r="P34" i="3" s="1"/>
  <c r="L34" i="3"/>
  <c r="K35" i="3" s="1"/>
  <c r="J49" i="3" l="1"/>
  <c r="N35" i="3"/>
  <c r="O35" i="3" s="1"/>
  <c r="P35" i="3" s="1"/>
  <c r="L35" i="3"/>
  <c r="K36" i="3" s="1"/>
  <c r="J50" i="3" l="1"/>
  <c r="N36" i="3"/>
  <c r="O36" i="3" s="1"/>
  <c r="P36" i="3" s="1"/>
  <c r="L36" i="3"/>
  <c r="K37" i="3" s="1"/>
  <c r="J51" i="3" l="1"/>
  <c r="N37" i="3"/>
  <c r="O37" i="3" s="1"/>
  <c r="P37" i="3" s="1"/>
  <c r="L37" i="3"/>
  <c r="K38" i="3" s="1"/>
  <c r="J52" i="3" l="1"/>
  <c r="N38" i="3"/>
  <c r="O38" i="3" s="1"/>
  <c r="P38" i="3" s="1"/>
  <c r="L38" i="3"/>
  <c r="K39" i="3" s="1"/>
  <c r="J53" i="3" l="1"/>
  <c r="N39" i="3"/>
  <c r="O39" i="3" s="1"/>
  <c r="P39" i="3" s="1"/>
  <c r="L39" i="3"/>
  <c r="K40" i="3" s="1"/>
  <c r="J54" i="3" l="1"/>
  <c r="N40" i="3"/>
  <c r="O40" i="3" s="1"/>
  <c r="P40" i="3" s="1"/>
  <c r="L40" i="3"/>
  <c r="K41" i="3" s="1"/>
  <c r="J55" i="3" l="1"/>
  <c r="N41" i="3"/>
  <c r="O41" i="3" s="1"/>
  <c r="P41" i="3" s="1"/>
  <c r="L41" i="3"/>
  <c r="K42" i="3" s="1"/>
  <c r="N42" i="3" l="1"/>
  <c r="O42" i="3" s="1"/>
  <c r="P42" i="3" s="1"/>
  <c r="L42" i="3"/>
  <c r="K43" i="3" s="1"/>
  <c r="J56" i="3"/>
  <c r="N43" i="3" l="1"/>
  <c r="O43" i="3" s="1"/>
  <c r="P43" i="3" s="1"/>
  <c r="L43" i="3"/>
  <c r="K44" i="3" s="1"/>
  <c r="J57" i="3"/>
  <c r="J58" i="3" l="1"/>
  <c r="N44" i="3"/>
  <c r="O44" i="3" s="1"/>
  <c r="P44" i="3" s="1"/>
  <c r="L44" i="3"/>
  <c r="K45" i="3" s="1"/>
  <c r="N45" i="3" l="1"/>
  <c r="O45" i="3" s="1"/>
  <c r="P45" i="3" s="1"/>
  <c r="L45" i="3"/>
  <c r="K46" i="3" s="1"/>
  <c r="J59" i="3"/>
  <c r="J60" i="3" l="1"/>
  <c r="N46" i="3"/>
  <c r="O46" i="3" s="1"/>
  <c r="P46" i="3" s="1"/>
  <c r="L46" i="3"/>
  <c r="K47" i="3" s="1"/>
  <c r="N47" i="3" l="1"/>
  <c r="O47" i="3" s="1"/>
  <c r="P47" i="3" s="1"/>
  <c r="L47" i="3"/>
  <c r="K48" i="3" s="1"/>
  <c r="J61" i="3"/>
  <c r="J62" i="3" l="1"/>
  <c r="N48" i="3"/>
  <c r="O48" i="3" s="1"/>
  <c r="P48" i="3" s="1"/>
  <c r="L48" i="3"/>
  <c r="K49" i="3" s="1"/>
  <c r="N49" i="3" l="1"/>
  <c r="O49" i="3" s="1"/>
  <c r="P49" i="3" s="1"/>
  <c r="L49" i="3"/>
  <c r="K50" i="3" s="1"/>
  <c r="J63" i="3"/>
  <c r="J64" i="3" l="1"/>
  <c r="N50" i="3"/>
  <c r="O50" i="3" s="1"/>
  <c r="P50" i="3" s="1"/>
  <c r="L50" i="3"/>
  <c r="K51" i="3" s="1"/>
  <c r="N51" i="3" l="1"/>
  <c r="O51" i="3" s="1"/>
  <c r="P51" i="3" s="1"/>
  <c r="L51" i="3"/>
  <c r="K52" i="3" s="1"/>
  <c r="J65" i="3"/>
  <c r="J66" i="3" l="1"/>
  <c r="N52" i="3"/>
  <c r="O52" i="3" s="1"/>
  <c r="P52" i="3" s="1"/>
  <c r="L52" i="3"/>
  <c r="K53" i="3" s="1"/>
  <c r="N53" i="3" l="1"/>
  <c r="O53" i="3" s="1"/>
  <c r="P53" i="3" s="1"/>
  <c r="L53" i="3"/>
  <c r="K54" i="3" s="1"/>
  <c r="J67" i="3"/>
  <c r="J68" i="3" l="1"/>
  <c r="N54" i="3"/>
  <c r="O54" i="3" s="1"/>
  <c r="P54" i="3" s="1"/>
  <c r="L54" i="3"/>
  <c r="K55" i="3" s="1"/>
  <c r="N55" i="3" l="1"/>
  <c r="O55" i="3" s="1"/>
  <c r="P55" i="3" s="1"/>
  <c r="L55" i="3"/>
  <c r="K56" i="3" s="1"/>
  <c r="J69" i="3"/>
  <c r="J70" i="3" l="1"/>
  <c r="N56" i="3"/>
  <c r="O56" i="3" s="1"/>
  <c r="P56" i="3" s="1"/>
  <c r="L56" i="3"/>
  <c r="K57" i="3" s="1"/>
  <c r="N57" i="3" l="1"/>
  <c r="O57" i="3" s="1"/>
  <c r="P57" i="3" s="1"/>
  <c r="L57" i="3"/>
  <c r="K58" i="3" s="1"/>
  <c r="J71" i="3"/>
  <c r="N58" i="3" l="1"/>
  <c r="O58" i="3" s="1"/>
  <c r="P58" i="3" s="1"/>
  <c r="L58" i="3"/>
  <c r="K59" i="3" s="1"/>
  <c r="J72" i="3"/>
  <c r="J73" i="3" l="1"/>
  <c r="N59" i="3"/>
  <c r="O59" i="3" s="1"/>
  <c r="P59" i="3" s="1"/>
  <c r="L59" i="3"/>
  <c r="K60" i="3" s="1"/>
  <c r="N60" i="3" l="1"/>
  <c r="O60" i="3" s="1"/>
  <c r="P60" i="3" s="1"/>
  <c r="L60" i="3"/>
  <c r="K61" i="3" s="1"/>
  <c r="J74" i="3"/>
  <c r="J75" i="3" l="1"/>
  <c r="N61" i="3"/>
  <c r="O61" i="3" s="1"/>
  <c r="P61" i="3" s="1"/>
  <c r="L61" i="3"/>
  <c r="K62" i="3" s="1"/>
  <c r="N62" i="3" l="1"/>
  <c r="O62" i="3" s="1"/>
  <c r="P62" i="3" s="1"/>
  <c r="L62" i="3"/>
  <c r="K63" i="3" s="1"/>
  <c r="J76" i="3"/>
  <c r="J77" i="3" l="1"/>
  <c r="N63" i="3"/>
  <c r="O63" i="3" s="1"/>
  <c r="P63" i="3" s="1"/>
  <c r="L63" i="3"/>
  <c r="K64" i="3" s="1"/>
  <c r="N64" i="3" l="1"/>
  <c r="O64" i="3" s="1"/>
  <c r="P64" i="3" s="1"/>
  <c r="L64" i="3"/>
  <c r="K65" i="3" s="1"/>
  <c r="J78" i="3"/>
  <c r="J79" i="3" l="1"/>
  <c r="N65" i="3"/>
  <c r="O65" i="3" s="1"/>
  <c r="P65" i="3" s="1"/>
  <c r="L65" i="3"/>
  <c r="K66" i="3" s="1"/>
  <c r="N66" i="3" l="1"/>
  <c r="O66" i="3" s="1"/>
  <c r="P66" i="3" s="1"/>
  <c r="L66" i="3"/>
  <c r="K67" i="3" s="1"/>
  <c r="J80" i="3"/>
  <c r="J81" i="3" l="1"/>
  <c r="N67" i="3"/>
  <c r="O67" i="3" s="1"/>
  <c r="P67" i="3" s="1"/>
  <c r="L67" i="3"/>
  <c r="K68" i="3" s="1"/>
  <c r="N68" i="3" l="1"/>
  <c r="O68" i="3" s="1"/>
  <c r="P68" i="3" s="1"/>
  <c r="L68" i="3"/>
  <c r="K69" i="3" s="1"/>
  <c r="J82" i="3"/>
  <c r="J83" i="3" l="1"/>
  <c r="N69" i="3"/>
  <c r="O69" i="3" s="1"/>
  <c r="P69" i="3" s="1"/>
  <c r="L69" i="3"/>
  <c r="K70" i="3" s="1"/>
  <c r="N70" i="3" l="1"/>
  <c r="O70" i="3" s="1"/>
  <c r="P70" i="3" s="1"/>
  <c r="L70" i="3"/>
  <c r="K71" i="3" s="1"/>
  <c r="J84" i="3"/>
  <c r="J85" i="3" l="1"/>
  <c r="N71" i="3"/>
  <c r="O71" i="3" s="1"/>
  <c r="P71" i="3" s="1"/>
  <c r="L71" i="3"/>
  <c r="K72" i="3" s="1"/>
  <c r="N72" i="3" l="1"/>
  <c r="O72" i="3" s="1"/>
  <c r="P72" i="3" s="1"/>
  <c r="L72" i="3"/>
  <c r="K73" i="3" s="1"/>
  <c r="J86" i="3"/>
  <c r="J87" i="3" l="1"/>
  <c r="N73" i="3"/>
  <c r="O73" i="3" s="1"/>
  <c r="P73" i="3" s="1"/>
  <c r="L73" i="3"/>
  <c r="K74" i="3" s="1"/>
  <c r="N74" i="3" l="1"/>
  <c r="O74" i="3" s="1"/>
  <c r="P74" i="3" s="1"/>
  <c r="L74" i="3"/>
  <c r="K75" i="3" s="1"/>
  <c r="J88" i="3"/>
  <c r="J89" i="3" l="1"/>
  <c r="N75" i="3"/>
  <c r="O75" i="3" s="1"/>
  <c r="P75" i="3" s="1"/>
  <c r="L75" i="3"/>
  <c r="K76" i="3" s="1"/>
  <c r="N76" i="3" l="1"/>
  <c r="O76" i="3" s="1"/>
  <c r="P76" i="3" s="1"/>
  <c r="L76" i="3"/>
  <c r="K77" i="3" s="1"/>
  <c r="J90" i="3"/>
  <c r="J91" i="3" l="1"/>
  <c r="N77" i="3"/>
  <c r="O77" i="3" s="1"/>
  <c r="P77" i="3" s="1"/>
  <c r="L77" i="3"/>
  <c r="K78" i="3" s="1"/>
  <c r="N78" i="3" l="1"/>
  <c r="O78" i="3" s="1"/>
  <c r="P78" i="3" s="1"/>
  <c r="L78" i="3"/>
  <c r="K79" i="3" s="1"/>
  <c r="J92" i="3"/>
  <c r="J93" i="3" l="1"/>
  <c r="N79" i="3"/>
  <c r="O79" i="3" s="1"/>
  <c r="P79" i="3" s="1"/>
  <c r="L79" i="3"/>
  <c r="K80" i="3" s="1"/>
  <c r="N80" i="3" l="1"/>
  <c r="O80" i="3" s="1"/>
  <c r="P80" i="3" s="1"/>
  <c r="L80" i="3"/>
  <c r="K81" i="3" s="1"/>
  <c r="J94" i="3"/>
  <c r="J95" i="3" l="1"/>
  <c r="N81" i="3"/>
  <c r="O81" i="3" s="1"/>
  <c r="P81" i="3" s="1"/>
  <c r="L81" i="3"/>
  <c r="K82" i="3" s="1"/>
  <c r="N82" i="3" l="1"/>
  <c r="O82" i="3" s="1"/>
  <c r="P82" i="3" s="1"/>
  <c r="L82" i="3"/>
  <c r="K83" i="3" s="1"/>
  <c r="J96" i="3"/>
  <c r="J97" i="3" l="1"/>
  <c r="N83" i="3"/>
  <c r="O83" i="3" s="1"/>
  <c r="P83" i="3" s="1"/>
  <c r="L83" i="3"/>
  <c r="K84" i="3" s="1"/>
  <c r="N84" i="3" l="1"/>
  <c r="O84" i="3" s="1"/>
  <c r="P84" i="3" s="1"/>
  <c r="L84" i="3"/>
  <c r="K85" i="3" s="1"/>
  <c r="J98" i="3"/>
  <c r="J99" i="3" l="1"/>
  <c r="N85" i="3"/>
  <c r="O85" i="3" s="1"/>
  <c r="P85" i="3" s="1"/>
  <c r="L85" i="3"/>
  <c r="K86" i="3" s="1"/>
  <c r="N86" i="3" l="1"/>
  <c r="O86" i="3" s="1"/>
  <c r="P86" i="3" s="1"/>
  <c r="L86" i="3"/>
  <c r="K87" i="3" s="1"/>
  <c r="J100" i="3"/>
  <c r="J101" i="3" l="1"/>
  <c r="N87" i="3"/>
  <c r="O87" i="3" s="1"/>
  <c r="P87" i="3" s="1"/>
  <c r="L87" i="3"/>
  <c r="K88" i="3" s="1"/>
  <c r="N88" i="3" l="1"/>
  <c r="O88" i="3" s="1"/>
  <c r="P88" i="3" s="1"/>
  <c r="L88" i="3"/>
  <c r="K89" i="3" s="1"/>
  <c r="J102" i="3"/>
  <c r="J103" i="3" l="1"/>
  <c r="N89" i="3"/>
  <c r="O89" i="3" s="1"/>
  <c r="P89" i="3" s="1"/>
  <c r="L89" i="3"/>
  <c r="K90" i="3" s="1"/>
  <c r="N90" i="3" l="1"/>
  <c r="O90" i="3" s="1"/>
  <c r="P90" i="3" s="1"/>
  <c r="L90" i="3"/>
  <c r="K91" i="3" s="1"/>
  <c r="J104" i="3"/>
  <c r="J105" i="3" l="1"/>
  <c r="N91" i="3"/>
  <c r="O91" i="3" s="1"/>
  <c r="P91" i="3" s="1"/>
  <c r="L91" i="3"/>
  <c r="K92" i="3" s="1"/>
  <c r="N92" i="3" l="1"/>
  <c r="O92" i="3" s="1"/>
  <c r="P92" i="3" s="1"/>
  <c r="L92" i="3"/>
  <c r="K93" i="3" s="1"/>
  <c r="J106" i="3"/>
  <c r="J107" i="3" l="1"/>
  <c r="N93" i="3"/>
  <c r="O93" i="3" s="1"/>
  <c r="P93" i="3" s="1"/>
  <c r="L93" i="3"/>
  <c r="K94" i="3" s="1"/>
  <c r="N94" i="3" l="1"/>
  <c r="O94" i="3" s="1"/>
  <c r="P94" i="3" s="1"/>
  <c r="L94" i="3"/>
  <c r="K95" i="3" s="1"/>
  <c r="J108" i="3"/>
  <c r="J109" i="3" l="1"/>
  <c r="N95" i="3"/>
  <c r="O95" i="3" s="1"/>
  <c r="P95" i="3" s="1"/>
  <c r="L95" i="3"/>
  <c r="K96" i="3" s="1"/>
  <c r="J110" i="3" l="1"/>
  <c r="N96" i="3"/>
  <c r="O96" i="3" s="1"/>
  <c r="P96" i="3" s="1"/>
  <c r="L96" i="3"/>
  <c r="K97" i="3" s="1"/>
  <c r="N97" i="3" l="1"/>
  <c r="O97" i="3" s="1"/>
  <c r="P97" i="3" s="1"/>
  <c r="L97" i="3"/>
  <c r="K98" i="3" s="1"/>
  <c r="J111" i="3"/>
  <c r="J112" i="3" l="1"/>
  <c r="N98" i="3"/>
  <c r="O98" i="3" s="1"/>
  <c r="P98" i="3" s="1"/>
  <c r="L98" i="3"/>
  <c r="K99" i="3" s="1"/>
  <c r="J113" i="3" l="1"/>
  <c r="N99" i="3"/>
  <c r="O99" i="3" s="1"/>
  <c r="P99" i="3" s="1"/>
  <c r="L99" i="3"/>
  <c r="K100" i="3" s="1"/>
  <c r="N100" i="3" l="1"/>
  <c r="O100" i="3" s="1"/>
  <c r="P100" i="3" s="1"/>
  <c r="L100" i="3"/>
  <c r="K101" i="3" s="1"/>
  <c r="J114" i="3"/>
  <c r="J115" i="3" l="1"/>
  <c r="N101" i="3"/>
  <c r="O101" i="3" s="1"/>
  <c r="P101" i="3" s="1"/>
  <c r="L101" i="3"/>
  <c r="K102" i="3" s="1"/>
  <c r="N102" i="3" l="1"/>
  <c r="O102" i="3" s="1"/>
  <c r="P102" i="3" s="1"/>
  <c r="L102" i="3"/>
  <c r="K103" i="3" s="1"/>
  <c r="J116" i="3"/>
  <c r="J117" i="3" l="1"/>
  <c r="N103" i="3"/>
  <c r="O103" i="3" s="1"/>
  <c r="P103" i="3" s="1"/>
  <c r="L103" i="3"/>
  <c r="K104" i="3" s="1"/>
  <c r="N104" i="3" l="1"/>
  <c r="O104" i="3" s="1"/>
  <c r="P104" i="3" s="1"/>
  <c r="L104" i="3"/>
  <c r="K105" i="3" s="1"/>
  <c r="J118" i="3"/>
  <c r="J119" i="3" l="1"/>
  <c r="N105" i="3"/>
  <c r="O105" i="3" s="1"/>
  <c r="P105" i="3" s="1"/>
  <c r="L105" i="3"/>
  <c r="K106" i="3" s="1"/>
  <c r="N106" i="3" l="1"/>
  <c r="O106" i="3" s="1"/>
  <c r="P106" i="3" s="1"/>
  <c r="L106" i="3"/>
  <c r="K107" i="3" s="1"/>
  <c r="J120" i="3"/>
  <c r="J121" i="3" l="1"/>
  <c r="N107" i="3"/>
  <c r="O107" i="3" s="1"/>
  <c r="P107" i="3" s="1"/>
  <c r="L107" i="3"/>
  <c r="K108" i="3" s="1"/>
  <c r="N108" i="3" l="1"/>
  <c r="O108" i="3" s="1"/>
  <c r="P108" i="3" s="1"/>
  <c r="L108" i="3"/>
  <c r="K109" i="3" s="1"/>
  <c r="J122" i="3"/>
  <c r="J123" i="3" l="1"/>
  <c r="N109" i="3"/>
  <c r="O109" i="3" s="1"/>
  <c r="P109" i="3" s="1"/>
  <c r="L109" i="3"/>
  <c r="K110" i="3" s="1"/>
  <c r="N110" i="3" l="1"/>
  <c r="O110" i="3" s="1"/>
  <c r="P110" i="3" s="1"/>
  <c r="L110" i="3"/>
  <c r="K111" i="3" s="1"/>
  <c r="J124" i="3"/>
  <c r="J125" i="3" l="1"/>
  <c r="N111" i="3"/>
  <c r="O111" i="3" s="1"/>
  <c r="P111" i="3" s="1"/>
  <c r="L111" i="3"/>
  <c r="K112" i="3" s="1"/>
  <c r="N112" i="3" l="1"/>
  <c r="O112" i="3" s="1"/>
  <c r="P112" i="3" s="1"/>
  <c r="L112" i="3"/>
  <c r="K113" i="3" s="1"/>
  <c r="J126" i="3"/>
  <c r="J127" i="3" l="1"/>
  <c r="N113" i="3"/>
  <c r="O113" i="3" s="1"/>
  <c r="P113" i="3" s="1"/>
  <c r="L113" i="3"/>
  <c r="K114" i="3" s="1"/>
  <c r="N114" i="3" l="1"/>
  <c r="O114" i="3" s="1"/>
  <c r="P114" i="3" s="1"/>
  <c r="L114" i="3"/>
  <c r="K115" i="3" s="1"/>
  <c r="J128" i="3"/>
  <c r="J129" i="3" l="1"/>
  <c r="N115" i="3"/>
  <c r="O115" i="3" s="1"/>
  <c r="P115" i="3" s="1"/>
  <c r="L115" i="3"/>
  <c r="K116" i="3" s="1"/>
  <c r="N116" i="3" l="1"/>
  <c r="O116" i="3" s="1"/>
  <c r="P116" i="3" s="1"/>
  <c r="L116" i="3"/>
  <c r="K117" i="3" s="1"/>
  <c r="J130" i="3"/>
  <c r="J131" i="3" l="1"/>
  <c r="N117" i="3"/>
  <c r="O117" i="3" s="1"/>
  <c r="P117" i="3" s="1"/>
  <c r="L117" i="3"/>
  <c r="K118" i="3" s="1"/>
  <c r="N118" i="3" l="1"/>
  <c r="O118" i="3" s="1"/>
  <c r="P118" i="3" s="1"/>
  <c r="L118" i="3"/>
  <c r="K119" i="3" s="1"/>
  <c r="J132" i="3"/>
  <c r="J133" i="3" l="1"/>
  <c r="N119" i="3"/>
  <c r="O119" i="3" s="1"/>
  <c r="P119" i="3" s="1"/>
  <c r="L119" i="3"/>
  <c r="K120" i="3" s="1"/>
  <c r="N120" i="3" l="1"/>
  <c r="O120" i="3" s="1"/>
  <c r="P120" i="3" s="1"/>
  <c r="L120" i="3"/>
  <c r="K121" i="3" s="1"/>
  <c r="J134" i="3"/>
  <c r="J135" i="3" l="1"/>
  <c r="N121" i="3"/>
  <c r="O121" i="3" s="1"/>
  <c r="P121" i="3" s="1"/>
  <c r="L121" i="3"/>
  <c r="K122" i="3" s="1"/>
  <c r="N122" i="3" l="1"/>
  <c r="O122" i="3" s="1"/>
  <c r="P122" i="3" s="1"/>
  <c r="L122" i="3"/>
  <c r="K123" i="3" s="1"/>
  <c r="J136" i="3"/>
  <c r="J137" i="3" l="1"/>
  <c r="N123" i="3"/>
  <c r="O123" i="3" s="1"/>
  <c r="P123" i="3" s="1"/>
  <c r="L123" i="3"/>
  <c r="K124" i="3" s="1"/>
  <c r="N124" i="3" l="1"/>
  <c r="O124" i="3" s="1"/>
  <c r="P124" i="3" s="1"/>
  <c r="L124" i="3"/>
  <c r="K125" i="3" s="1"/>
  <c r="J138" i="3"/>
  <c r="J139" i="3" l="1"/>
  <c r="N125" i="3"/>
  <c r="O125" i="3" s="1"/>
  <c r="P125" i="3" s="1"/>
  <c r="L125" i="3"/>
  <c r="K126" i="3" s="1"/>
  <c r="N126" i="3" l="1"/>
  <c r="O126" i="3" s="1"/>
  <c r="P126" i="3" s="1"/>
  <c r="L126" i="3"/>
  <c r="K127" i="3" s="1"/>
  <c r="J140" i="3"/>
  <c r="J141" i="3" l="1"/>
  <c r="N127" i="3"/>
  <c r="O127" i="3" s="1"/>
  <c r="P127" i="3" s="1"/>
  <c r="L127" i="3"/>
  <c r="K128" i="3" s="1"/>
  <c r="N128" i="3" l="1"/>
  <c r="O128" i="3" s="1"/>
  <c r="P128" i="3" s="1"/>
  <c r="L128" i="3"/>
  <c r="K129" i="3" s="1"/>
  <c r="J142" i="3"/>
  <c r="J143" i="3" l="1"/>
  <c r="N129" i="3"/>
  <c r="O129" i="3" s="1"/>
  <c r="P129" i="3" s="1"/>
  <c r="L129" i="3"/>
  <c r="K130" i="3" s="1"/>
  <c r="N130" i="3" l="1"/>
  <c r="O130" i="3" s="1"/>
  <c r="P130" i="3" s="1"/>
  <c r="L130" i="3"/>
  <c r="K131" i="3" s="1"/>
  <c r="J144" i="3"/>
  <c r="J145" i="3" l="1"/>
  <c r="N131" i="3"/>
  <c r="O131" i="3" s="1"/>
  <c r="P131" i="3" s="1"/>
  <c r="L131" i="3"/>
  <c r="K132" i="3" s="1"/>
  <c r="N132" i="3" l="1"/>
  <c r="O132" i="3" s="1"/>
  <c r="P132" i="3" s="1"/>
  <c r="L132" i="3"/>
  <c r="K133" i="3" s="1"/>
  <c r="J146" i="3"/>
  <c r="J147" i="3" l="1"/>
  <c r="N133" i="3"/>
  <c r="O133" i="3" s="1"/>
  <c r="P133" i="3" s="1"/>
  <c r="L133" i="3"/>
  <c r="K134" i="3" s="1"/>
  <c r="N134" i="3" l="1"/>
  <c r="O134" i="3" s="1"/>
  <c r="P134" i="3" s="1"/>
  <c r="L134" i="3"/>
  <c r="K135" i="3" s="1"/>
  <c r="J148" i="3"/>
  <c r="J149" i="3" l="1"/>
  <c r="N135" i="3"/>
  <c r="O135" i="3" s="1"/>
  <c r="P135" i="3" s="1"/>
  <c r="L135" i="3"/>
  <c r="K136" i="3" s="1"/>
  <c r="N136" i="3" l="1"/>
  <c r="O136" i="3" s="1"/>
  <c r="P136" i="3" s="1"/>
  <c r="L136" i="3"/>
  <c r="K137" i="3" s="1"/>
  <c r="J150" i="3"/>
  <c r="J151" i="3" l="1"/>
  <c r="N137" i="3"/>
  <c r="O137" i="3" s="1"/>
  <c r="P137" i="3" s="1"/>
  <c r="L137" i="3"/>
  <c r="K138" i="3" s="1"/>
  <c r="N138" i="3" l="1"/>
  <c r="O138" i="3" s="1"/>
  <c r="P138" i="3" s="1"/>
  <c r="L138" i="3"/>
  <c r="K139" i="3" s="1"/>
  <c r="J152" i="3"/>
  <c r="J153" i="3" l="1"/>
  <c r="N139" i="3"/>
  <c r="O139" i="3" s="1"/>
  <c r="P139" i="3" s="1"/>
  <c r="L139" i="3"/>
  <c r="K140" i="3" s="1"/>
  <c r="N140" i="3" l="1"/>
  <c r="O140" i="3" s="1"/>
  <c r="P140" i="3" s="1"/>
  <c r="L140" i="3"/>
  <c r="K141" i="3" s="1"/>
  <c r="J154" i="3"/>
  <c r="J155" i="3" l="1"/>
  <c r="N141" i="3"/>
  <c r="O141" i="3" s="1"/>
  <c r="P141" i="3" s="1"/>
  <c r="L141" i="3"/>
  <c r="K142" i="3" s="1"/>
  <c r="N142" i="3" l="1"/>
  <c r="O142" i="3" s="1"/>
  <c r="P142" i="3" s="1"/>
  <c r="L142" i="3"/>
  <c r="K143" i="3" s="1"/>
  <c r="J156" i="3"/>
  <c r="N143" i="3" l="1"/>
  <c r="O143" i="3" s="1"/>
  <c r="P143" i="3" s="1"/>
  <c r="L143" i="3"/>
  <c r="K144" i="3" s="1"/>
  <c r="J157" i="3"/>
  <c r="J158" i="3" l="1"/>
  <c r="N144" i="3"/>
  <c r="O144" i="3" s="1"/>
  <c r="P144" i="3" s="1"/>
  <c r="L144" i="3"/>
  <c r="K145" i="3" s="1"/>
  <c r="N145" i="3" l="1"/>
  <c r="O145" i="3" s="1"/>
  <c r="P145" i="3" s="1"/>
  <c r="L145" i="3"/>
  <c r="K146" i="3" s="1"/>
  <c r="J159" i="3"/>
  <c r="J160" i="3" l="1"/>
  <c r="N146" i="3"/>
  <c r="O146" i="3" s="1"/>
  <c r="P146" i="3" s="1"/>
  <c r="L146" i="3"/>
  <c r="K147" i="3" s="1"/>
  <c r="N147" i="3" l="1"/>
  <c r="O147" i="3" s="1"/>
  <c r="P147" i="3" s="1"/>
  <c r="L147" i="3"/>
  <c r="K148" i="3" s="1"/>
  <c r="J161" i="3"/>
  <c r="J162" i="3" l="1"/>
  <c r="N148" i="3"/>
  <c r="O148" i="3" s="1"/>
  <c r="P148" i="3" s="1"/>
  <c r="L148" i="3"/>
  <c r="K149" i="3" s="1"/>
  <c r="J163" i="3" l="1"/>
  <c r="N149" i="3"/>
  <c r="O149" i="3" s="1"/>
  <c r="P149" i="3" s="1"/>
  <c r="L149" i="3"/>
  <c r="K150" i="3" s="1"/>
  <c r="N150" i="3" l="1"/>
  <c r="O150" i="3" s="1"/>
  <c r="P150" i="3" s="1"/>
  <c r="L150" i="3"/>
  <c r="K151" i="3" s="1"/>
  <c r="J164" i="3"/>
  <c r="J165" i="3" l="1"/>
  <c r="N151" i="3"/>
  <c r="O151" i="3" s="1"/>
  <c r="P151" i="3" s="1"/>
  <c r="L151" i="3"/>
  <c r="K152" i="3" s="1"/>
  <c r="N152" i="3" l="1"/>
  <c r="O152" i="3" s="1"/>
  <c r="P152" i="3" s="1"/>
  <c r="L152" i="3"/>
  <c r="K153" i="3" s="1"/>
  <c r="J166" i="3"/>
  <c r="J167" i="3" l="1"/>
  <c r="N153" i="3"/>
  <c r="O153" i="3" s="1"/>
  <c r="P153" i="3" s="1"/>
  <c r="L153" i="3"/>
  <c r="K154" i="3" s="1"/>
  <c r="N154" i="3" l="1"/>
  <c r="O154" i="3" s="1"/>
  <c r="P154" i="3" s="1"/>
  <c r="L154" i="3"/>
  <c r="K155" i="3" s="1"/>
  <c r="J168" i="3"/>
  <c r="J169" i="3" l="1"/>
  <c r="N155" i="3"/>
  <c r="O155" i="3" s="1"/>
  <c r="P155" i="3" s="1"/>
  <c r="L155" i="3"/>
  <c r="K156" i="3" s="1"/>
  <c r="N156" i="3" l="1"/>
  <c r="O156" i="3" s="1"/>
  <c r="P156" i="3" s="1"/>
  <c r="L156" i="3"/>
  <c r="K157" i="3" s="1"/>
  <c r="J170" i="3"/>
  <c r="J171" i="3" l="1"/>
  <c r="N157" i="3"/>
  <c r="O157" i="3" s="1"/>
  <c r="P157" i="3" s="1"/>
  <c r="L157" i="3"/>
  <c r="K158" i="3" s="1"/>
  <c r="N158" i="3" l="1"/>
  <c r="O158" i="3" s="1"/>
  <c r="P158" i="3" s="1"/>
  <c r="L158" i="3"/>
  <c r="K159" i="3" s="1"/>
  <c r="J172" i="3"/>
  <c r="J173" i="3" l="1"/>
  <c r="N159" i="3"/>
  <c r="O159" i="3" s="1"/>
  <c r="P159" i="3" s="1"/>
  <c r="L159" i="3"/>
  <c r="K160" i="3" s="1"/>
  <c r="N160" i="3" l="1"/>
  <c r="O160" i="3" s="1"/>
  <c r="P160" i="3" s="1"/>
  <c r="L160" i="3"/>
  <c r="K161" i="3" s="1"/>
  <c r="J174" i="3"/>
  <c r="J175" i="3" l="1"/>
  <c r="N161" i="3"/>
  <c r="O161" i="3" s="1"/>
  <c r="P161" i="3" s="1"/>
  <c r="L161" i="3"/>
  <c r="K162" i="3" s="1"/>
  <c r="N162" i="3" l="1"/>
  <c r="O162" i="3" s="1"/>
  <c r="P162" i="3" s="1"/>
  <c r="L162" i="3"/>
  <c r="K163" i="3" s="1"/>
  <c r="J176" i="3"/>
  <c r="J177" i="3" l="1"/>
  <c r="N163" i="3"/>
  <c r="O163" i="3" s="1"/>
  <c r="P163" i="3" s="1"/>
  <c r="L163" i="3"/>
  <c r="K164" i="3" s="1"/>
  <c r="N164" i="3" l="1"/>
  <c r="O164" i="3" s="1"/>
  <c r="P164" i="3" s="1"/>
  <c r="L164" i="3"/>
  <c r="K165" i="3" s="1"/>
  <c r="J178" i="3"/>
  <c r="J179" i="3" l="1"/>
  <c r="N165" i="3"/>
  <c r="O165" i="3" s="1"/>
  <c r="P165" i="3" s="1"/>
  <c r="L165" i="3"/>
  <c r="K166" i="3" s="1"/>
  <c r="N166" i="3" l="1"/>
  <c r="O166" i="3" s="1"/>
  <c r="P166" i="3" s="1"/>
  <c r="L166" i="3"/>
  <c r="K167" i="3" s="1"/>
  <c r="J180" i="3"/>
  <c r="N167" i="3" l="1"/>
  <c r="O167" i="3" s="1"/>
  <c r="P167" i="3" s="1"/>
  <c r="L167" i="3"/>
  <c r="K168" i="3" s="1"/>
  <c r="J181" i="3"/>
  <c r="J182" i="3" l="1"/>
  <c r="N168" i="3"/>
  <c r="O168" i="3" s="1"/>
  <c r="P168" i="3" s="1"/>
  <c r="L168" i="3"/>
  <c r="K169" i="3" s="1"/>
  <c r="J183" i="3" l="1"/>
  <c r="N169" i="3"/>
  <c r="O169" i="3" s="1"/>
  <c r="P169" i="3" s="1"/>
  <c r="L169" i="3"/>
  <c r="K170" i="3" s="1"/>
  <c r="N170" i="3" l="1"/>
  <c r="O170" i="3" s="1"/>
  <c r="P170" i="3" s="1"/>
  <c r="L170" i="3"/>
  <c r="K171" i="3" s="1"/>
  <c r="J184" i="3"/>
  <c r="J185" i="3" l="1"/>
  <c r="N171" i="3"/>
  <c r="O171" i="3" s="1"/>
  <c r="P171" i="3" s="1"/>
  <c r="L171" i="3"/>
  <c r="K172" i="3" s="1"/>
  <c r="N172" i="3" l="1"/>
  <c r="O172" i="3" s="1"/>
  <c r="P172" i="3" s="1"/>
  <c r="L172" i="3"/>
  <c r="K173" i="3" s="1"/>
  <c r="J186" i="3"/>
  <c r="N173" i="3" l="1"/>
  <c r="O173" i="3" s="1"/>
  <c r="P173" i="3" s="1"/>
  <c r="L173" i="3"/>
  <c r="K174" i="3" s="1"/>
  <c r="J187" i="3"/>
  <c r="J188" i="3" l="1"/>
  <c r="N174" i="3"/>
  <c r="O174" i="3" s="1"/>
  <c r="P174" i="3" s="1"/>
  <c r="L174" i="3"/>
  <c r="K175" i="3" s="1"/>
  <c r="N175" i="3" l="1"/>
  <c r="O175" i="3" s="1"/>
  <c r="P175" i="3" s="1"/>
  <c r="L175" i="3"/>
  <c r="K176" i="3" s="1"/>
  <c r="J189" i="3"/>
  <c r="J190" i="3" l="1"/>
  <c r="N176" i="3"/>
  <c r="O176" i="3" s="1"/>
  <c r="P176" i="3" s="1"/>
  <c r="L176" i="3"/>
  <c r="K177" i="3" s="1"/>
  <c r="N177" i="3" l="1"/>
  <c r="O177" i="3" s="1"/>
  <c r="P177" i="3" s="1"/>
  <c r="L177" i="3"/>
  <c r="K178" i="3" s="1"/>
  <c r="J191" i="3"/>
  <c r="J192" i="3" l="1"/>
  <c r="N178" i="3"/>
  <c r="O178" i="3" s="1"/>
  <c r="P178" i="3" s="1"/>
  <c r="L178" i="3"/>
  <c r="K179" i="3" s="1"/>
  <c r="N179" i="3" l="1"/>
  <c r="O179" i="3" s="1"/>
  <c r="P179" i="3" s="1"/>
  <c r="L179" i="3"/>
  <c r="K180" i="3" s="1"/>
  <c r="J193" i="3"/>
  <c r="J194" i="3" l="1"/>
  <c r="N180" i="3"/>
  <c r="O180" i="3" s="1"/>
  <c r="P180" i="3" s="1"/>
  <c r="L180" i="3"/>
  <c r="K181" i="3" s="1"/>
  <c r="N181" i="3" l="1"/>
  <c r="O181" i="3" s="1"/>
  <c r="P181" i="3" s="1"/>
  <c r="L181" i="3"/>
  <c r="K182" i="3" s="1"/>
  <c r="J195" i="3"/>
  <c r="J196" i="3" l="1"/>
  <c r="N182" i="3"/>
  <c r="O182" i="3" s="1"/>
  <c r="P182" i="3" s="1"/>
  <c r="L182" i="3"/>
  <c r="K183" i="3" s="1"/>
  <c r="N183" i="3" l="1"/>
  <c r="O183" i="3" s="1"/>
  <c r="P183" i="3" s="1"/>
  <c r="L183" i="3"/>
  <c r="K184" i="3" s="1"/>
  <c r="J197" i="3"/>
  <c r="N184" i="3" l="1"/>
  <c r="O184" i="3" s="1"/>
  <c r="P184" i="3" s="1"/>
  <c r="L184" i="3"/>
  <c r="K185" i="3" s="1"/>
  <c r="J198" i="3"/>
  <c r="J199" i="3" l="1"/>
  <c r="N185" i="3"/>
  <c r="O185" i="3" s="1"/>
  <c r="P185" i="3" s="1"/>
  <c r="L185" i="3"/>
  <c r="K186" i="3" s="1"/>
  <c r="N186" i="3" l="1"/>
  <c r="O186" i="3" s="1"/>
  <c r="P186" i="3" s="1"/>
  <c r="L186" i="3"/>
  <c r="K187" i="3" s="1"/>
  <c r="J200" i="3"/>
  <c r="J201" i="3" l="1"/>
  <c r="N187" i="3"/>
  <c r="O187" i="3" s="1"/>
  <c r="P187" i="3" s="1"/>
  <c r="L187" i="3"/>
  <c r="K188" i="3" s="1"/>
  <c r="N188" i="3" l="1"/>
  <c r="O188" i="3" s="1"/>
  <c r="P188" i="3" s="1"/>
  <c r="L188" i="3"/>
  <c r="K189" i="3" s="1"/>
  <c r="J202" i="3"/>
  <c r="J203" i="3" l="1"/>
  <c r="N189" i="3"/>
  <c r="O189" i="3" s="1"/>
  <c r="P189" i="3" s="1"/>
  <c r="L189" i="3"/>
  <c r="K190" i="3" s="1"/>
  <c r="N190" i="3" l="1"/>
  <c r="O190" i="3" s="1"/>
  <c r="P190" i="3" s="1"/>
  <c r="L190" i="3"/>
  <c r="K191" i="3" s="1"/>
  <c r="J204" i="3"/>
  <c r="J205" i="3" l="1"/>
  <c r="N191" i="3"/>
  <c r="O191" i="3" s="1"/>
  <c r="P191" i="3" s="1"/>
  <c r="L191" i="3"/>
  <c r="K192" i="3" s="1"/>
  <c r="N192" i="3" l="1"/>
  <c r="O192" i="3" s="1"/>
  <c r="P192" i="3" s="1"/>
  <c r="L192" i="3"/>
  <c r="K193" i="3" s="1"/>
  <c r="J206" i="3"/>
  <c r="J207" i="3" l="1"/>
  <c r="N193" i="3"/>
  <c r="O193" i="3" s="1"/>
  <c r="P193" i="3" s="1"/>
  <c r="L193" i="3"/>
  <c r="K194" i="3" s="1"/>
  <c r="N194" i="3" l="1"/>
  <c r="O194" i="3" s="1"/>
  <c r="P194" i="3" s="1"/>
  <c r="L194" i="3"/>
  <c r="K195" i="3" s="1"/>
  <c r="J208" i="3"/>
  <c r="J209" i="3" l="1"/>
  <c r="N195" i="3"/>
  <c r="O195" i="3" s="1"/>
  <c r="P195" i="3" s="1"/>
  <c r="L195" i="3"/>
  <c r="K196" i="3" s="1"/>
  <c r="N196" i="3" l="1"/>
  <c r="O196" i="3" s="1"/>
  <c r="P196" i="3" s="1"/>
  <c r="L196" i="3"/>
  <c r="K197" i="3" s="1"/>
  <c r="J210" i="3"/>
  <c r="J211" i="3" l="1"/>
  <c r="N197" i="3"/>
  <c r="O197" i="3" s="1"/>
  <c r="P197" i="3" s="1"/>
  <c r="L197" i="3"/>
  <c r="K198" i="3" s="1"/>
  <c r="N198" i="3" l="1"/>
  <c r="O198" i="3" s="1"/>
  <c r="P198" i="3" s="1"/>
  <c r="L198" i="3"/>
  <c r="K199" i="3" s="1"/>
  <c r="J212" i="3"/>
  <c r="N199" i="3" l="1"/>
  <c r="O199" i="3" s="1"/>
  <c r="P199" i="3" s="1"/>
  <c r="L199" i="3"/>
  <c r="K200" i="3" s="1"/>
  <c r="J213" i="3"/>
  <c r="J214" i="3" l="1"/>
  <c r="N200" i="3"/>
  <c r="O200" i="3" s="1"/>
  <c r="P200" i="3" s="1"/>
  <c r="L200" i="3"/>
  <c r="K201" i="3" s="1"/>
  <c r="N201" i="3" l="1"/>
  <c r="O201" i="3" s="1"/>
  <c r="P201" i="3" s="1"/>
  <c r="L201" i="3"/>
  <c r="K202" i="3" s="1"/>
  <c r="J215" i="3"/>
  <c r="J216" i="3" l="1"/>
  <c r="N202" i="3"/>
  <c r="O202" i="3" s="1"/>
  <c r="P202" i="3" s="1"/>
  <c r="L202" i="3"/>
  <c r="K203" i="3" s="1"/>
  <c r="N203" i="3" l="1"/>
  <c r="O203" i="3" s="1"/>
  <c r="P203" i="3" s="1"/>
  <c r="L203" i="3"/>
  <c r="K204" i="3" s="1"/>
  <c r="J217" i="3"/>
  <c r="J218" i="3" l="1"/>
  <c r="N204" i="3"/>
  <c r="O204" i="3" s="1"/>
  <c r="P204" i="3" s="1"/>
  <c r="L204" i="3"/>
  <c r="K205" i="3" s="1"/>
  <c r="N205" i="3" l="1"/>
  <c r="O205" i="3" s="1"/>
  <c r="P205" i="3" s="1"/>
  <c r="L205" i="3"/>
  <c r="K206" i="3" s="1"/>
  <c r="J219" i="3"/>
  <c r="J220" i="3" l="1"/>
  <c r="N206" i="3"/>
  <c r="O206" i="3" s="1"/>
  <c r="P206" i="3" s="1"/>
  <c r="L206" i="3"/>
  <c r="K207" i="3" s="1"/>
  <c r="N207" i="3" l="1"/>
  <c r="O207" i="3" s="1"/>
  <c r="P207" i="3" s="1"/>
  <c r="L207" i="3"/>
  <c r="K208" i="3" s="1"/>
  <c r="J221" i="3"/>
  <c r="J222" i="3" l="1"/>
  <c r="N208" i="3"/>
  <c r="O208" i="3" s="1"/>
  <c r="P208" i="3" s="1"/>
  <c r="L208" i="3"/>
  <c r="K209" i="3" s="1"/>
  <c r="J223" i="3" l="1"/>
  <c r="N209" i="3"/>
  <c r="O209" i="3" s="1"/>
  <c r="P209" i="3" s="1"/>
  <c r="L209" i="3"/>
  <c r="K210" i="3" s="1"/>
  <c r="N210" i="3" l="1"/>
  <c r="O210" i="3" s="1"/>
  <c r="P210" i="3" s="1"/>
  <c r="L210" i="3"/>
  <c r="K211" i="3" s="1"/>
  <c r="J224" i="3"/>
  <c r="J225" i="3" l="1"/>
  <c r="N211" i="3"/>
  <c r="O211" i="3" s="1"/>
  <c r="P211" i="3" s="1"/>
  <c r="L211" i="3"/>
  <c r="K212" i="3" s="1"/>
  <c r="N212" i="3" l="1"/>
  <c r="O212" i="3" s="1"/>
  <c r="P212" i="3" s="1"/>
  <c r="L212" i="3"/>
  <c r="K213" i="3" s="1"/>
  <c r="J226" i="3"/>
  <c r="J227" i="3" l="1"/>
  <c r="N213" i="3"/>
  <c r="O213" i="3" s="1"/>
  <c r="P213" i="3" s="1"/>
  <c r="L213" i="3"/>
  <c r="K214" i="3" s="1"/>
  <c r="N214" i="3" l="1"/>
  <c r="O214" i="3" s="1"/>
  <c r="P214" i="3" s="1"/>
  <c r="L214" i="3"/>
  <c r="K215" i="3" s="1"/>
  <c r="J228" i="3"/>
  <c r="J229" i="3" l="1"/>
  <c r="N215" i="3"/>
  <c r="O215" i="3" s="1"/>
  <c r="P215" i="3" s="1"/>
  <c r="L215" i="3"/>
  <c r="K216" i="3" s="1"/>
  <c r="N216" i="3" l="1"/>
  <c r="O216" i="3" s="1"/>
  <c r="P216" i="3" s="1"/>
  <c r="L216" i="3"/>
  <c r="K217" i="3" s="1"/>
  <c r="J230" i="3"/>
  <c r="J231" i="3" l="1"/>
  <c r="N217" i="3"/>
  <c r="O217" i="3" s="1"/>
  <c r="P217" i="3" s="1"/>
  <c r="L217" i="3"/>
  <c r="K218" i="3" s="1"/>
  <c r="N218" i="3" l="1"/>
  <c r="O218" i="3" s="1"/>
  <c r="P218" i="3" s="1"/>
  <c r="L218" i="3"/>
  <c r="K219" i="3" s="1"/>
  <c r="J232" i="3"/>
  <c r="J233" i="3" l="1"/>
  <c r="N219" i="3"/>
  <c r="O219" i="3" s="1"/>
  <c r="P219" i="3" s="1"/>
  <c r="L219" i="3"/>
  <c r="K220" i="3" s="1"/>
  <c r="N220" i="3" l="1"/>
  <c r="O220" i="3" s="1"/>
  <c r="P220" i="3" s="1"/>
  <c r="L220" i="3"/>
  <c r="K221" i="3" s="1"/>
  <c r="J234" i="3"/>
  <c r="J235" i="3" l="1"/>
  <c r="N221" i="3"/>
  <c r="O221" i="3" s="1"/>
  <c r="P221" i="3" s="1"/>
  <c r="L221" i="3"/>
  <c r="K222" i="3" s="1"/>
  <c r="N222" i="3" l="1"/>
  <c r="O222" i="3" s="1"/>
  <c r="P222" i="3" s="1"/>
  <c r="L222" i="3"/>
  <c r="K223" i="3" s="1"/>
  <c r="J236" i="3"/>
  <c r="J237" i="3" l="1"/>
  <c r="N223" i="3"/>
  <c r="O223" i="3" s="1"/>
  <c r="P223" i="3" s="1"/>
  <c r="L223" i="3"/>
  <c r="K224" i="3" s="1"/>
  <c r="N224" i="3" l="1"/>
  <c r="O224" i="3" s="1"/>
  <c r="P224" i="3" s="1"/>
  <c r="L224" i="3"/>
  <c r="K225" i="3" s="1"/>
  <c r="J238" i="3"/>
  <c r="J239" i="3" l="1"/>
  <c r="N225" i="3"/>
  <c r="O225" i="3" s="1"/>
  <c r="P225" i="3" s="1"/>
  <c r="L225" i="3"/>
  <c r="K226" i="3" s="1"/>
  <c r="N226" i="3" l="1"/>
  <c r="O226" i="3" s="1"/>
  <c r="P226" i="3" s="1"/>
  <c r="L226" i="3"/>
  <c r="K227" i="3" s="1"/>
  <c r="J240" i="3"/>
  <c r="J241" i="3" l="1"/>
  <c r="N227" i="3"/>
  <c r="O227" i="3" s="1"/>
  <c r="P227" i="3" s="1"/>
  <c r="L227" i="3"/>
  <c r="K228" i="3" s="1"/>
  <c r="N228" i="3" l="1"/>
  <c r="O228" i="3" s="1"/>
  <c r="P228" i="3" s="1"/>
  <c r="L228" i="3"/>
  <c r="K229" i="3" s="1"/>
  <c r="J242" i="3"/>
  <c r="J243" i="3" l="1"/>
  <c r="N229" i="3"/>
  <c r="O229" i="3" s="1"/>
  <c r="P229" i="3" s="1"/>
  <c r="L229" i="3"/>
  <c r="K230" i="3" s="1"/>
  <c r="N230" i="3" l="1"/>
  <c r="O230" i="3" s="1"/>
  <c r="P230" i="3" s="1"/>
  <c r="L230" i="3"/>
  <c r="K231" i="3" s="1"/>
  <c r="J244" i="3"/>
  <c r="J245" i="3" l="1"/>
  <c r="N231" i="3"/>
  <c r="O231" i="3" s="1"/>
  <c r="P231" i="3" s="1"/>
  <c r="L231" i="3"/>
  <c r="K232" i="3" s="1"/>
  <c r="N232" i="3" l="1"/>
  <c r="O232" i="3" s="1"/>
  <c r="P232" i="3" s="1"/>
  <c r="L232" i="3"/>
  <c r="K233" i="3" s="1"/>
  <c r="J246" i="3"/>
  <c r="J247" i="3" l="1"/>
  <c r="N233" i="3"/>
  <c r="O233" i="3" s="1"/>
  <c r="P233" i="3" s="1"/>
  <c r="L233" i="3"/>
  <c r="K234" i="3" s="1"/>
  <c r="N234" i="3" l="1"/>
  <c r="O234" i="3" s="1"/>
  <c r="P234" i="3" s="1"/>
  <c r="L234" i="3"/>
  <c r="K235" i="3" s="1"/>
  <c r="J248" i="3"/>
  <c r="J249" i="3" l="1"/>
  <c r="N235" i="3"/>
  <c r="O235" i="3" s="1"/>
  <c r="P235" i="3" s="1"/>
  <c r="L235" i="3"/>
  <c r="K236" i="3" s="1"/>
  <c r="N236" i="3" l="1"/>
  <c r="O236" i="3" s="1"/>
  <c r="P236" i="3" s="1"/>
  <c r="L236" i="3"/>
  <c r="K237" i="3" s="1"/>
  <c r="J250" i="3"/>
  <c r="J251" i="3" l="1"/>
  <c r="N237" i="3"/>
  <c r="O237" i="3" s="1"/>
  <c r="P237" i="3" s="1"/>
  <c r="L237" i="3"/>
  <c r="K238" i="3" s="1"/>
  <c r="N238" i="3" l="1"/>
  <c r="O238" i="3" s="1"/>
  <c r="P238" i="3" s="1"/>
  <c r="L238" i="3"/>
  <c r="K239" i="3" s="1"/>
  <c r="J252" i="3"/>
  <c r="J253" i="3" l="1"/>
  <c r="N239" i="3"/>
  <c r="O239" i="3" s="1"/>
  <c r="P239" i="3" s="1"/>
  <c r="L239" i="3"/>
  <c r="K240" i="3" s="1"/>
  <c r="N240" i="3" l="1"/>
  <c r="O240" i="3" s="1"/>
  <c r="P240" i="3" s="1"/>
  <c r="L240" i="3"/>
  <c r="K241" i="3" s="1"/>
  <c r="J254" i="3"/>
  <c r="J255" i="3" l="1"/>
  <c r="N241" i="3"/>
  <c r="O241" i="3" s="1"/>
  <c r="P241" i="3" s="1"/>
  <c r="L241" i="3"/>
  <c r="K242" i="3" s="1"/>
  <c r="N242" i="3" l="1"/>
  <c r="O242" i="3" s="1"/>
  <c r="P242" i="3" s="1"/>
  <c r="L242" i="3"/>
  <c r="K243" i="3" s="1"/>
  <c r="J256" i="3"/>
  <c r="J257" i="3" l="1"/>
  <c r="N243" i="3"/>
  <c r="O243" i="3" s="1"/>
  <c r="P243" i="3" s="1"/>
  <c r="L243" i="3"/>
  <c r="K244" i="3" s="1"/>
  <c r="N244" i="3" l="1"/>
  <c r="O244" i="3" s="1"/>
  <c r="P244" i="3" s="1"/>
  <c r="L244" i="3"/>
  <c r="K245" i="3" s="1"/>
  <c r="J258" i="3"/>
  <c r="J259" i="3" l="1"/>
  <c r="N245" i="3"/>
  <c r="O245" i="3" s="1"/>
  <c r="P245" i="3" s="1"/>
  <c r="L245" i="3"/>
  <c r="K246" i="3" s="1"/>
  <c r="N246" i="3" l="1"/>
  <c r="O246" i="3" s="1"/>
  <c r="P246" i="3" s="1"/>
  <c r="L246" i="3"/>
  <c r="K247" i="3" s="1"/>
  <c r="J260" i="3"/>
  <c r="J261" i="3" l="1"/>
  <c r="N247" i="3"/>
  <c r="O247" i="3" s="1"/>
  <c r="P247" i="3" s="1"/>
  <c r="L247" i="3"/>
  <c r="K248" i="3" s="1"/>
  <c r="N248" i="3" l="1"/>
  <c r="O248" i="3" s="1"/>
  <c r="P248" i="3" s="1"/>
  <c r="L248" i="3"/>
  <c r="K249" i="3" s="1"/>
  <c r="J262" i="3"/>
  <c r="J263" i="3" l="1"/>
  <c r="N249" i="3"/>
  <c r="O249" i="3" s="1"/>
  <c r="P249" i="3" s="1"/>
  <c r="L249" i="3"/>
  <c r="K250" i="3" s="1"/>
  <c r="N250" i="3" l="1"/>
  <c r="O250" i="3" s="1"/>
  <c r="P250" i="3" s="1"/>
  <c r="L250" i="3"/>
  <c r="K251" i="3" s="1"/>
  <c r="J264" i="3"/>
  <c r="J265" i="3" l="1"/>
  <c r="N251" i="3"/>
  <c r="O251" i="3" s="1"/>
  <c r="P251" i="3" s="1"/>
  <c r="L251" i="3"/>
  <c r="K252" i="3" s="1"/>
  <c r="N252" i="3" l="1"/>
  <c r="O252" i="3" s="1"/>
  <c r="P252" i="3" s="1"/>
  <c r="L252" i="3"/>
  <c r="K253" i="3" s="1"/>
  <c r="J266" i="3"/>
  <c r="J267" i="3" l="1"/>
  <c r="N253" i="3"/>
  <c r="O253" i="3" s="1"/>
  <c r="P253" i="3" s="1"/>
  <c r="L253" i="3"/>
  <c r="K254" i="3" s="1"/>
  <c r="N254" i="3" l="1"/>
  <c r="O254" i="3" s="1"/>
  <c r="P254" i="3" s="1"/>
  <c r="L254" i="3"/>
  <c r="K255" i="3" s="1"/>
  <c r="J268" i="3"/>
  <c r="J269" i="3" l="1"/>
  <c r="N255" i="3"/>
  <c r="O255" i="3" s="1"/>
  <c r="P255" i="3" s="1"/>
  <c r="L255" i="3"/>
  <c r="K256" i="3" s="1"/>
  <c r="N256" i="3" l="1"/>
  <c r="O256" i="3" s="1"/>
  <c r="P256" i="3" s="1"/>
  <c r="L256" i="3"/>
  <c r="K257" i="3" s="1"/>
  <c r="J270" i="3"/>
  <c r="J271" i="3" l="1"/>
  <c r="N257" i="3"/>
  <c r="O257" i="3" s="1"/>
  <c r="P257" i="3" s="1"/>
  <c r="L257" i="3"/>
  <c r="K258" i="3" s="1"/>
  <c r="N258" i="3" l="1"/>
  <c r="O258" i="3" s="1"/>
  <c r="P258" i="3" s="1"/>
  <c r="L258" i="3"/>
  <c r="K259" i="3" s="1"/>
  <c r="J272" i="3"/>
  <c r="J273" i="3" l="1"/>
  <c r="N259" i="3"/>
  <c r="O259" i="3" s="1"/>
  <c r="P259" i="3" s="1"/>
  <c r="L259" i="3"/>
  <c r="K260" i="3" s="1"/>
  <c r="N260" i="3" l="1"/>
  <c r="O260" i="3" s="1"/>
  <c r="P260" i="3" s="1"/>
  <c r="L260" i="3"/>
  <c r="K261" i="3" s="1"/>
  <c r="J274" i="3"/>
  <c r="J275" i="3" l="1"/>
  <c r="N261" i="3"/>
  <c r="O261" i="3" s="1"/>
  <c r="P261" i="3" s="1"/>
  <c r="L261" i="3"/>
  <c r="K262" i="3" s="1"/>
  <c r="N262" i="3" l="1"/>
  <c r="O262" i="3" s="1"/>
  <c r="P262" i="3" s="1"/>
  <c r="L262" i="3"/>
  <c r="K263" i="3" s="1"/>
  <c r="J276" i="3"/>
  <c r="J277" i="3" l="1"/>
  <c r="N263" i="3"/>
  <c r="O263" i="3" s="1"/>
  <c r="P263" i="3" s="1"/>
  <c r="L263" i="3"/>
  <c r="K264" i="3" s="1"/>
  <c r="N264" i="3" l="1"/>
  <c r="O264" i="3" s="1"/>
  <c r="P264" i="3" s="1"/>
  <c r="L264" i="3"/>
  <c r="K265" i="3" s="1"/>
  <c r="J278" i="3"/>
  <c r="J279" i="3" l="1"/>
  <c r="N265" i="3"/>
  <c r="O265" i="3" s="1"/>
  <c r="P265" i="3" s="1"/>
  <c r="L265" i="3"/>
  <c r="K266" i="3" s="1"/>
  <c r="N266" i="3" l="1"/>
  <c r="O266" i="3" s="1"/>
  <c r="P266" i="3" s="1"/>
  <c r="L266" i="3"/>
  <c r="K267" i="3" s="1"/>
  <c r="J280" i="3"/>
  <c r="J281" i="3" l="1"/>
  <c r="N267" i="3"/>
  <c r="O267" i="3" s="1"/>
  <c r="P267" i="3" s="1"/>
  <c r="L267" i="3"/>
  <c r="K268" i="3" s="1"/>
  <c r="N268" i="3" l="1"/>
  <c r="O268" i="3" s="1"/>
  <c r="P268" i="3" s="1"/>
  <c r="L268" i="3"/>
  <c r="K269" i="3" s="1"/>
  <c r="J282" i="3"/>
  <c r="J283" i="3" l="1"/>
  <c r="N269" i="3"/>
  <c r="O269" i="3" s="1"/>
  <c r="P269" i="3" s="1"/>
  <c r="L269" i="3"/>
  <c r="K270" i="3" s="1"/>
  <c r="N270" i="3" l="1"/>
  <c r="O270" i="3" s="1"/>
  <c r="P270" i="3" s="1"/>
  <c r="L270" i="3"/>
  <c r="K271" i="3" s="1"/>
  <c r="J284" i="3"/>
  <c r="J285" i="3" l="1"/>
  <c r="N271" i="3"/>
  <c r="O271" i="3" s="1"/>
  <c r="P271" i="3" s="1"/>
  <c r="L271" i="3"/>
  <c r="K272" i="3" s="1"/>
  <c r="N272" i="3" l="1"/>
  <c r="O272" i="3" s="1"/>
  <c r="P272" i="3" s="1"/>
  <c r="L272" i="3"/>
  <c r="K273" i="3" s="1"/>
  <c r="J286" i="3"/>
  <c r="J287" i="3" l="1"/>
  <c r="N273" i="3"/>
  <c r="O273" i="3" s="1"/>
  <c r="P273" i="3" s="1"/>
  <c r="L273" i="3"/>
  <c r="K274" i="3" s="1"/>
  <c r="N274" i="3" l="1"/>
  <c r="O274" i="3" s="1"/>
  <c r="P274" i="3" s="1"/>
  <c r="L274" i="3"/>
  <c r="K275" i="3" s="1"/>
  <c r="J288" i="3"/>
  <c r="J289" i="3" l="1"/>
  <c r="N275" i="3"/>
  <c r="O275" i="3" s="1"/>
  <c r="P275" i="3" s="1"/>
  <c r="L275" i="3"/>
  <c r="K276" i="3" s="1"/>
  <c r="N276" i="3" l="1"/>
  <c r="O276" i="3" s="1"/>
  <c r="P276" i="3" s="1"/>
  <c r="L276" i="3"/>
  <c r="K277" i="3" s="1"/>
  <c r="J290" i="3"/>
  <c r="J291" i="3" l="1"/>
  <c r="N277" i="3"/>
  <c r="O277" i="3" s="1"/>
  <c r="P277" i="3" s="1"/>
  <c r="L277" i="3"/>
  <c r="K278" i="3" s="1"/>
  <c r="N278" i="3" l="1"/>
  <c r="O278" i="3" s="1"/>
  <c r="P278" i="3" s="1"/>
  <c r="L278" i="3"/>
  <c r="K279" i="3" s="1"/>
  <c r="J292" i="3"/>
  <c r="J293" i="3" l="1"/>
  <c r="N279" i="3"/>
  <c r="O279" i="3" s="1"/>
  <c r="P279" i="3" s="1"/>
  <c r="L279" i="3"/>
  <c r="K280" i="3" s="1"/>
  <c r="N280" i="3" l="1"/>
  <c r="O280" i="3" s="1"/>
  <c r="P280" i="3" s="1"/>
  <c r="L280" i="3"/>
  <c r="K281" i="3" s="1"/>
  <c r="J294" i="3"/>
  <c r="J295" i="3" l="1"/>
  <c r="N281" i="3"/>
  <c r="O281" i="3" s="1"/>
  <c r="P281" i="3" s="1"/>
  <c r="L281" i="3"/>
  <c r="K282" i="3" s="1"/>
  <c r="N282" i="3" l="1"/>
  <c r="O282" i="3" s="1"/>
  <c r="P282" i="3" s="1"/>
  <c r="L282" i="3"/>
  <c r="K283" i="3" s="1"/>
  <c r="J296" i="3"/>
  <c r="J297" i="3" l="1"/>
  <c r="N283" i="3"/>
  <c r="O283" i="3" s="1"/>
  <c r="P283" i="3" s="1"/>
  <c r="L283" i="3"/>
  <c r="K284" i="3" s="1"/>
  <c r="N284" i="3" l="1"/>
  <c r="O284" i="3" s="1"/>
  <c r="P284" i="3" s="1"/>
  <c r="L284" i="3"/>
  <c r="K285" i="3" s="1"/>
  <c r="J298" i="3"/>
  <c r="J299" i="3" l="1"/>
  <c r="N285" i="3"/>
  <c r="O285" i="3" s="1"/>
  <c r="P285" i="3" s="1"/>
  <c r="L285" i="3"/>
  <c r="K286" i="3" s="1"/>
  <c r="N286" i="3" l="1"/>
  <c r="O286" i="3" s="1"/>
  <c r="P286" i="3" s="1"/>
  <c r="L286" i="3"/>
  <c r="K287" i="3" s="1"/>
  <c r="J300" i="3"/>
  <c r="J301" i="3" l="1"/>
  <c r="N287" i="3"/>
  <c r="O287" i="3" s="1"/>
  <c r="P287" i="3" s="1"/>
  <c r="L287" i="3"/>
  <c r="K288" i="3" s="1"/>
  <c r="N288" i="3" l="1"/>
  <c r="O288" i="3" s="1"/>
  <c r="P288" i="3" s="1"/>
  <c r="L288" i="3"/>
  <c r="K289" i="3" s="1"/>
  <c r="J302" i="3"/>
  <c r="J303" i="3" l="1"/>
  <c r="N289" i="3"/>
  <c r="O289" i="3" s="1"/>
  <c r="P289" i="3" s="1"/>
  <c r="L289" i="3"/>
  <c r="K290" i="3" s="1"/>
  <c r="N290" i="3" l="1"/>
  <c r="O290" i="3" s="1"/>
  <c r="P290" i="3" s="1"/>
  <c r="L290" i="3"/>
  <c r="K291" i="3" s="1"/>
  <c r="J304" i="3"/>
  <c r="J305" i="3" l="1"/>
  <c r="N291" i="3"/>
  <c r="O291" i="3" s="1"/>
  <c r="P291" i="3" s="1"/>
  <c r="L291" i="3"/>
  <c r="K292" i="3" s="1"/>
  <c r="N292" i="3" l="1"/>
  <c r="O292" i="3" s="1"/>
  <c r="P292" i="3" s="1"/>
  <c r="L292" i="3"/>
  <c r="K293" i="3" s="1"/>
  <c r="J306" i="3"/>
  <c r="J307" i="3" l="1"/>
  <c r="N293" i="3"/>
  <c r="O293" i="3" s="1"/>
  <c r="P293" i="3" s="1"/>
  <c r="L293" i="3"/>
  <c r="K294" i="3" s="1"/>
  <c r="N294" i="3" l="1"/>
  <c r="O294" i="3" s="1"/>
  <c r="P294" i="3" s="1"/>
  <c r="L294" i="3"/>
  <c r="K295" i="3" s="1"/>
  <c r="J308" i="3"/>
  <c r="J309" i="3" l="1"/>
  <c r="N295" i="3"/>
  <c r="O295" i="3" s="1"/>
  <c r="P295" i="3" s="1"/>
  <c r="L295" i="3"/>
  <c r="K296" i="3" s="1"/>
  <c r="N296" i="3" l="1"/>
  <c r="O296" i="3" s="1"/>
  <c r="P296" i="3" s="1"/>
  <c r="L296" i="3"/>
  <c r="K297" i="3" s="1"/>
  <c r="J310" i="3"/>
  <c r="J311" i="3" l="1"/>
  <c r="N297" i="3"/>
  <c r="O297" i="3" s="1"/>
  <c r="P297" i="3" s="1"/>
  <c r="L297" i="3"/>
  <c r="K298" i="3" s="1"/>
  <c r="N298" i="3" l="1"/>
  <c r="O298" i="3" s="1"/>
  <c r="P298" i="3" s="1"/>
  <c r="L298" i="3"/>
  <c r="K299" i="3" s="1"/>
  <c r="J312" i="3"/>
  <c r="J313" i="3" l="1"/>
  <c r="N299" i="3"/>
  <c r="O299" i="3" s="1"/>
  <c r="P299" i="3" s="1"/>
  <c r="L299" i="3"/>
  <c r="K300" i="3" s="1"/>
  <c r="N300" i="3" l="1"/>
  <c r="O300" i="3" s="1"/>
  <c r="P300" i="3" s="1"/>
  <c r="L300" i="3"/>
  <c r="K301" i="3" s="1"/>
  <c r="J314" i="3"/>
  <c r="J315" i="3" l="1"/>
  <c r="N301" i="3"/>
  <c r="O301" i="3" s="1"/>
  <c r="P301" i="3" s="1"/>
  <c r="L301" i="3"/>
  <c r="K302" i="3" s="1"/>
  <c r="N302" i="3" l="1"/>
  <c r="O302" i="3" s="1"/>
  <c r="P302" i="3" s="1"/>
  <c r="L302" i="3"/>
  <c r="K303" i="3" s="1"/>
  <c r="J316" i="3"/>
  <c r="J317" i="3" l="1"/>
  <c r="N303" i="3"/>
  <c r="O303" i="3" s="1"/>
  <c r="P303" i="3" s="1"/>
  <c r="L303" i="3"/>
  <c r="K304" i="3" s="1"/>
  <c r="N304" i="3" l="1"/>
  <c r="O304" i="3" s="1"/>
  <c r="P304" i="3" s="1"/>
  <c r="L304" i="3"/>
  <c r="K305" i="3" s="1"/>
  <c r="J318" i="3"/>
  <c r="J319" i="3" l="1"/>
  <c r="N305" i="3"/>
  <c r="O305" i="3" s="1"/>
  <c r="P305" i="3" s="1"/>
  <c r="L305" i="3"/>
  <c r="K306" i="3" s="1"/>
  <c r="N306" i="3" l="1"/>
  <c r="O306" i="3" s="1"/>
  <c r="P306" i="3" s="1"/>
  <c r="L306" i="3"/>
  <c r="K307" i="3" s="1"/>
  <c r="J320" i="3"/>
  <c r="J321" i="3" l="1"/>
  <c r="N307" i="3"/>
  <c r="O307" i="3" s="1"/>
  <c r="P307" i="3" s="1"/>
  <c r="L307" i="3"/>
  <c r="K308" i="3" s="1"/>
  <c r="N308" i="3" l="1"/>
  <c r="O308" i="3" s="1"/>
  <c r="P308" i="3" s="1"/>
  <c r="L308" i="3"/>
  <c r="K309" i="3" s="1"/>
  <c r="J322" i="3"/>
  <c r="J323" i="3" l="1"/>
  <c r="N309" i="3"/>
  <c r="O309" i="3" s="1"/>
  <c r="P309" i="3" s="1"/>
  <c r="L309" i="3"/>
  <c r="K310" i="3" s="1"/>
  <c r="N310" i="3" l="1"/>
  <c r="O310" i="3" s="1"/>
  <c r="P310" i="3" s="1"/>
  <c r="L310" i="3"/>
  <c r="K311" i="3" s="1"/>
  <c r="J324" i="3"/>
  <c r="J325" i="3" l="1"/>
  <c r="N311" i="3"/>
  <c r="O311" i="3" s="1"/>
  <c r="P311" i="3" s="1"/>
  <c r="L311" i="3"/>
  <c r="K312" i="3" s="1"/>
  <c r="N312" i="3" l="1"/>
  <c r="O312" i="3" s="1"/>
  <c r="P312" i="3" s="1"/>
  <c r="L312" i="3"/>
  <c r="K313" i="3" s="1"/>
  <c r="J326" i="3"/>
  <c r="J327" i="3" l="1"/>
  <c r="N313" i="3"/>
  <c r="O313" i="3" s="1"/>
  <c r="P313" i="3" s="1"/>
  <c r="L313" i="3"/>
  <c r="K314" i="3" s="1"/>
  <c r="N314" i="3" l="1"/>
  <c r="O314" i="3" s="1"/>
  <c r="P314" i="3" s="1"/>
  <c r="L314" i="3"/>
  <c r="K315" i="3" s="1"/>
  <c r="J328" i="3"/>
  <c r="J329" i="3" l="1"/>
  <c r="N315" i="3"/>
  <c r="O315" i="3" s="1"/>
  <c r="P315" i="3" s="1"/>
  <c r="L315" i="3"/>
  <c r="K316" i="3" s="1"/>
  <c r="N316" i="3" l="1"/>
  <c r="O316" i="3" s="1"/>
  <c r="P316" i="3" s="1"/>
  <c r="L316" i="3"/>
  <c r="K317" i="3" s="1"/>
  <c r="J330" i="3"/>
  <c r="J331" i="3" l="1"/>
  <c r="N317" i="3"/>
  <c r="O317" i="3" s="1"/>
  <c r="P317" i="3" s="1"/>
  <c r="L317" i="3"/>
  <c r="K318" i="3" s="1"/>
  <c r="N318" i="3" l="1"/>
  <c r="O318" i="3" s="1"/>
  <c r="P318" i="3" s="1"/>
  <c r="L318" i="3"/>
  <c r="K319" i="3" s="1"/>
  <c r="J332" i="3"/>
  <c r="J333" i="3" l="1"/>
  <c r="N319" i="3"/>
  <c r="O319" i="3" s="1"/>
  <c r="P319" i="3" s="1"/>
  <c r="L319" i="3"/>
  <c r="K320" i="3" s="1"/>
  <c r="N320" i="3" l="1"/>
  <c r="O320" i="3" s="1"/>
  <c r="P320" i="3" s="1"/>
  <c r="L320" i="3"/>
  <c r="K321" i="3" s="1"/>
  <c r="J334" i="3"/>
  <c r="J335" i="3" l="1"/>
  <c r="N321" i="3"/>
  <c r="O321" i="3" s="1"/>
  <c r="P321" i="3" s="1"/>
  <c r="L321" i="3"/>
  <c r="K322" i="3" s="1"/>
  <c r="N322" i="3" l="1"/>
  <c r="O322" i="3" s="1"/>
  <c r="P322" i="3" s="1"/>
  <c r="L322" i="3"/>
  <c r="K323" i="3" s="1"/>
  <c r="J336" i="3"/>
  <c r="J337" i="3" l="1"/>
  <c r="N323" i="3"/>
  <c r="O323" i="3" s="1"/>
  <c r="P323" i="3" s="1"/>
  <c r="L323" i="3"/>
  <c r="K324" i="3" s="1"/>
  <c r="N324" i="3" l="1"/>
  <c r="O324" i="3" s="1"/>
  <c r="P324" i="3" s="1"/>
  <c r="L324" i="3"/>
  <c r="K325" i="3" s="1"/>
  <c r="J338" i="3"/>
  <c r="J339" i="3" l="1"/>
  <c r="N325" i="3"/>
  <c r="O325" i="3" s="1"/>
  <c r="P325" i="3" s="1"/>
  <c r="L325" i="3"/>
  <c r="K326" i="3" s="1"/>
  <c r="N326" i="3" l="1"/>
  <c r="O326" i="3" s="1"/>
  <c r="P326" i="3" s="1"/>
  <c r="L326" i="3"/>
  <c r="K327" i="3" s="1"/>
  <c r="J340" i="3"/>
  <c r="J341" i="3" l="1"/>
  <c r="N327" i="3"/>
  <c r="O327" i="3" s="1"/>
  <c r="P327" i="3" s="1"/>
  <c r="L327" i="3"/>
  <c r="K328" i="3" s="1"/>
  <c r="N328" i="3" l="1"/>
  <c r="O328" i="3" s="1"/>
  <c r="P328" i="3" s="1"/>
  <c r="L328" i="3"/>
  <c r="K329" i="3" s="1"/>
  <c r="J342" i="3"/>
  <c r="J343" i="3" l="1"/>
  <c r="N329" i="3"/>
  <c r="O329" i="3" s="1"/>
  <c r="P329" i="3" s="1"/>
  <c r="L329" i="3"/>
  <c r="K330" i="3" s="1"/>
  <c r="N330" i="3" l="1"/>
  <c r="O330" i="3" s="1"/>
  <c r="P330" i="3" s="1"/>
  <c r="L330" i="3"/>
  <c r="K331" i="3" s="1"/>
  <c r="J344" i="3"/>
  <c r="J345" i="3" l="1"/>
  <c r="N331" i="3"/>
  <c r="O331" i="3" s="1"/>
  <c r="P331" i="3" s="1"/>
  <c r="L331" i="3"/>
  <c r="K332" i="3" s="1"/>
  <c r="N332" i="3" l="1"/>
  <c r="O332" i="3" s="1"/>
  <c r="P332" i="3" s="1"/>
  <c r="L332" i="3"/>
  <c r="K333" i="3" s="1"/>
  <c r="J346" i="3"/>
  <c r="J347" i="3" l="1"/>
  <c r="N333" i="3"/>
  <c r="O333" i="3" s="1"/>
  <c r="P333" i="3" s="1"/>
  <c r="L333" i="3"/>
  <c r="K334" i="3" s="1"/>
  <c r="N334" i="3" l="1"/>
  <c r="O334" i="3" s="1"/>
  <c r="P334" i="3" s="1"/>
  <c r="L334" i="3"/>
  <c r="K335" i="3" s="1"/>
  <c r="J348" i="3"/>
  <c r="J349" i="3" l="1"/>
  <c r="N335" i="3"/>
  <c r="O335" i="3" s="1"/>
  <c r="P335" i="3" s="1"/>
  <c r="L335" i="3"/>
  <c r="K336" i="3" s="1"/>
  <c r="N336" i="3" l="1"/>
  <c r="O336" i="3" s="1"/>
  <c r="P336" i="3" s="1"/>
  <c r="L336" i="3"/>
  <c r="K337" i="3" s="1"/>
  <c r="J350" i="3"/>
  <c r="J351" i="3" l="1"/>
  <c r="N337" i="3"/>
  <c r="O337" i="3" s="1"/>
  <c r="P337" i="3" s="1"/>
  <c r="L337" i="3"/>
  <c r="K338" i="3" s="1"/>
  <c r="N338" i="3" l="1"/>
  <c r="O338" i="3" s="1"/>
  <c r="P338" i="3" s="1"/>
  <c r="L338" i="3"/>
  <c r="K339" i="3" s="1"/>
  <c r="J352" i="3"/>
  <c r="J353" i="3" l="1"/>
  <c r="N339" i="3"/>
  <c r="O339" i="3" s="1"/>
  <c r="P339" i="3" s="1"/>
  <c r="L339" i="3"/>
  <c r="K340" i="3" s="1"/>
  <c r="N340" i="3" l="1"/>
  <c r="O340" i="3" s="1"/>
  <c r="P340" i="3" s="1"/>
  <c r="L340" i="3"/>
  <c r="K341" i="3" s="1"/>
  <c r="J354" i="3"/>
  <c r="J355" i="3" l="1"/>
  <c r="N341" i="3"/>
  <c r="O341" i="3" s="1"/>
  <c r="P341" i="3" s="1"/>
  <c r="L341" i="3"/>
  <c r="K342" i="3" s="1"/>
  <c r="N342" i="3" l="1"/>
  <c r="O342" i="3" s="1"/>
  <c r="P342" i="3" s="1"/>
  <c r="L342" i="3"/>
  <c r="K343" i="3" s="1"/>
  <c r="J356" i="3"/>
  <c r="J357" i="3" l="1"/>
  <c r="N343" i="3"/>
  <c r="O343" i="3" s="1"/>
  <c r="P343" i="3" s="1"/>
  <c r="L343" i="3"/>
  <c r="K344" i="3" s="1"/>
  <c r="N344" i="3" l="1"/>
  <c r="O344" i="3" s="1"/>
  <c r="P344" i="3" s="1"/>
  <c r="L344" i="3"/>
  <c r="K345" i="3" s="1"/>
  <c r="J358" i="3"/>
  <c r="J359" i="3" l="1"/>
  <c r="N345" i="3"/>
  <c r="O345" i="3" s="1"/>
  <c r="P345" i="3" s="1"/>
  <c r="L345" i="3"/>
  <c r="K346" i="3" s="1"/>
  <c r="N346" i="3" l="1"/>
  <c r="O346" i="3" s="1"/>
  <c r="P346" i="3" s="1"/>
  <c r="L346" i="3"/>
  <c r="K347" i="3" s="1"/>
  <c r="J360" i="3"/>
  <c r="J361" i="3" l="1"/>
  <c r="N347" i="3"/>
  <c r="O347" i="3" s="1"/>
  <c r="P347" i="3" s="1"/>
  <c r="L347" i="3"/>
  <c r="K348" i="3" s="1"/>
  <c r="N348" i="3" l="1"/>
  <c r="O348" i="3" s="1"/>
  <c r="P348" i="3" s="1"/>
  <c r="L348" i="3"/>
  <c r="K349" i="3" s="1"/>
  <c r="J362" i="3"/>
  <c r="J363" i="3" l="1"/>
  <c r="N349" i="3"/>
  <c r="O349" i="3" s="1"/>
  <c r="P349" i="3" s="1"/>
  <c r="L349" i="3"/>
  <c r="K350" i="3" s="1"/>
  <c r="N350" i="3" l="1"/>
  <c r="O350" i="3" s="1"/>
  <c r="P350" i="3" s="1"/>
  <c r="L350" i="3"/>
  <c r="K351" i="3" s="1"/>
  <c r="J364" i="3"/>
  <c r="J365" i="3" l="1"/>
  <c r="N351" i="3"/>
  <c r="O351" i="3" s="1"/>
  <c r="P351" i="3" s="1"/>
  <c r="L351" i="3"/>
  <c r="K352" i="3" s="1"/>
  <c r="N352" i="3" l="1"/>
  <c r="O352" i="3" s="1"/>
  <c r="P352" i="3" s="1"/>
  <c r="L352" i="3"/>
  <c r="K353" i="3" s="1"/>
  <c r="J366" i="3"/>
  <c r="J367" i="3" l="1"/>
  <c r="N353" i="3"/>
  <c r="O353" i="3" s="1"/>
  <c r="P353" i="3" s="1"/>
  <c r="L353" i="3"/>
  <c r="K354" i="3" s="1"/>
  <c r="N354" i="3" l="1"/>
  <c r="O354" i="3" s="1"/>
  <c r="P354" i="3" s="1"/>
  <c r="L354" i="3"/>
  <c r="K355" i="3" s="1"/>
  <c r="J368" i="3"/>
  <c r="J369" i="3" l="1"/>
  <c r="N355" i="3"/>
  <c r="O355" i="3" s="1"/>
  <c r="P355" i="3" s="1"/>
  <c r="L355" i="3"/>
  <c r="K356" i="3" s="1"/>
  <c r="N356" i="3" l="1"/>
  <c r="O356" i="3" s="1"/>
  <c r="P356" i="3" s="1"/>
  <c r="L356" i="3"/>
  <c r="K357" i="3" s="1"/>
  <c r="J370" i="3"/>
  <c r="J371" i="3" l="1"/>
  <c r="N357" i="3"/>
  <c r="O357" i="3" s="1"/>
  <c r="P357" i="3" s="1"/>
  <c r="L357" i="3"/>
  <c r="K358" i="3" s="1"/>
  <c r="N358" i="3" l="1"/>
  <c r="O358" i="3" s="1"/>
  <c r="P358" i="3" s="1"/>
  <c r="L358" i="3"/>
  <c r="K359" i="3" s="1"/>
  <c r="J372" i="3"/>
  <c r="J373" i="3" l="1"/>
  <c r="N359" i="3"/>
  <c r="O359" i="3" s="1"/>
  <c r="P359" i="3" s="1"/>
  <c r="L359" i="3"/>
  <c r="K360" i="3" s="1"/>
  <c r="N360" i="3" l="1"/>
  <c r="O360" i="3" s="1"/>
  <c r="P360" i="3" s="1"/>
  <c r="L360" i="3"/>
  <c r="K361" i="3" s="1"/>
  <c r="J374" i="3"/>
  <c r="J375" i="3" l="1"/>
  <c r="N361" i="3"/>
  <c r="O361" i="3" s="1"/>
  <c r="P361" i="3" s="1"/>
  <c r="L361" i="3"/>
  <c r="K362" i="3" s="1"/>
  <c r="N362" i="3" l="1"/>
  <c r="O362" i="3" s="1"/>
  <c r="P362" i="3" s="1"/>
  <c r="L362" i="3"/>
  <c r="K363" i="3" s="1"/>
  <c r="J376" i="3"/>
  <c r="J377" i="3" l="1"/>
  <c r="N363" i="3"/>
  <c r="O363" i="3" s="1"/>
  <c r="P363" i="3" s="1"/>
  <c r="L363" i="3"/>
  <c r="K364" i="3" s="1"/>
  <c r="N364" i="3" l="1"/>
  <c r="O364" i="3" s="1"/>
  <c r="P364" i="3" s="1"/>
  <c r="L364" i="3"/>
  <c r="K365" i="3" s="1"/>
  <c r="J378" i="3"/>
  <c r="J379" i="3" l="1"/>
  <c r="N365" i="3"/>
  <c r="O365" i="3" s="1"/>
  <c r="P365" i="3" s="1"/>
  <c r="L365" i="3"/>
  <c r="K366" i="3" s="1"/>
  <c r="N366" i="3" l="1"/>
  <c r="O366" i="3" s="1"/>
  <c r="P366" i="3" s="1"/>
  <c r="L366" i="3"/>
  <c r="K367" i="3" s="1"/>
  <c r="J380" i="3"/>
  <c r="J381" i="3" l="1"/>
  <c r="N367" i="3"/>
  <c r="O367" i="3" s="1"/>
  <c r="P367" i="3" s="1"/>
  <c r="L367" i="3"/>
  <c r="K368" i="3" s="1"/>
  <c r="N368" i="3" l="1"/>
  <c r="O368" i="3" s="1"/>
  <c r="P368" i="3" s="1"/>
  <c r="L368" i="3"/>
  <c r="K369" i="3" s="1"/>
  <c r="J382" i="3"/>
  <c r="J383" i="3" l="1"/>
  <c r="N369" i="3"/>
  <c r="O369" i="3" s="1"/>
  <c r="P369" i="3" s="1"/>
  <c r="L369" i="3"/>
  <c r="K370" i="3" s="1"/>
  <c r="N370" i="3" l="1"/>
  <c r="O370" i="3" s="1"/>
  <c r="P370" i="3" s="1"/>
  <c r="L370" i="3"/>
  <c r="K371" i="3" s="1"/>
  <c r="J384" i="3"/>
  <c r="J385" i="3" l="1"/>
  <c r="N371" i="3"/>
  <c r="O371" i="3" s="1"/>
  <c r="P371" i="3" s="1"/>
  <c r="L371" i="3"/>
  <c r="K372" i="3" s="1"/>
  <c r="N372" i="3" l="1"/>
  <c r="O372" i="3" s="1"/>
  <c r="P372" i="3" s="1"/>
  <c r="L372" i="3"/>
  <c r="K373" i="3" s="1"/>
  <c r="J386" i="3"/>
  <c r="J387" i="3" l="1"/>
  <c r="N373" i="3"/>
  <c r="O373" i="3" s="1"/>
  <c r="P373" i="3" s="1"/>
  <c r="L373" i="3"/>
  <c r="K374" i="3" s="1"/>
  <c r="N374" i="3" l="1"/>
  <c r="O374" i="3" s="1"/>
  <c r="P374" i="3" s="1"/>
  <c r="L374" i="3"/>
  <c r="K375" i="3" s="1"/>
  <c r="J388" i="3"/>
  <c r="J389" i="3" l="1"/>
  <c r="N375" i="3"/>
  <c r="O375" i="3" s="1"/>
  <c r="P375" i="3" s="1"/>
  <c r="L375" i="3"/>
  <c r="K376" i="3" s="1"/>
  <c r="N376" i="3" l="1"/>
  <c r="O376" i="3" s="1"/>
  <c r="P376" i="3" s="1"/>
  <c r="L376" i="3"/>
  <c r="K377" i="3" s="1"/>
  <c r="J390" i="3"/>
  <c r="J391" i="3" l="1"/>
  <c r="N377" i="3"/>
  <c r="O377" i="3" s="1"/>
  <c r="P377" i="3" s="1"/>
  <c r="L377" i="3"/>
  <c r="K378" i="3" s="1"/>
  <c r="N378" i="3" l="1"/>
  <c r="O378" i="3" s="1"/>
  <c r="P378" i="3" s="1"/>
  <c r="L378" i="3"/>
  <c r="K379" i="3" s="1"/>
  <c r="J392" i="3"/>
  <c r="J393" i="3" l="1"/>
  <c r="N379" i="3"/>
  <c r="O379" i="3" s="1"/>
  <c r="P379" i="3" s="1"/>
  <c r="L379" i="3"/>
  <c r="K380" i="3" s="1"/>
  <c r="N380" i="3" l="1"/>
  <c r="O380" i="3" s="1"/>
  <c r="P380" i="3" s="1"/>
  <c r="L380" i="3"/>
  <c r="K381" i="3" s="1"/>
  <c r="J394" i="3"/>
  <c r="J395" i="3" l="1"/>
  <c r="N381" i="3"/>
  <c r="O381" i="3" s="1"/>
  <c r="P381" i="3" s="1"/>
  <c r="L381" i="3"/>
  <c r="K382" i="3" s="1"/>
  <c r="J396" i="3" l="1"/>
  <c r="N382" i="3"/>
  <c r="O382" i="3" s="1"/>
  <c r="P382" i="3" s="1"/>
  <c r="L382" i="3"/>
  <c r="K383" i="3" s="1"/>
  <c r="J397" i="3" l="1"/>
  <c r="N383" i="3"/>
  <c r="O383" i="3" s="1"/>
  <c r="P383" i="3" s="1"/>
  <c r="L383" i="3"/>
  <c r="K384" i="3" s="1"/>
  <c r="N384" i="3" l="1"/>
  <c r="O384" i="3" s="1"/>
  <c r="P384" i="3" s="1"/>
  <c r="L384" i="3"/>
  <c r="K385" i="3" s="1"/>
  <c r="J398" i="3"/>
  <c r="J399" i="3" l="1"/>
  <c r="N385" i="3"/>
  <c r="O385" i="3" s="1"/>
  <c r="P385" i="3" s="1"/>
  <c r="L385" i="3"/>
  <c r="K386" i="3" s="1"/>
  <c r="N386" i="3" l="1"/>
  <c r="O386" i="3" s="1"/>
  <c r="P386" i="3" s="1"/>
  <c r="L386" i="3"/>
  <c r="K387" i="3" s="1"/>
  <c r="J400" i="3"/>
  <c r="J401" i="3" l="1"/>
  <c r="N387" i="3"/>
  <c r="O387" i="3" s="1"/>
  <c r="P387" i="3" s="1"/>
  <c r="L387" i="3"/>
  <c r="K388" i="3" s="1"/>
  <c r="J402" i="3" l="1"/>
  <c r="N388" i="3"/>
  <c r="O388" i="3" s="1"/>
  <c r="P388" i="3" s="1"/>
  <c r="L388" i="3"/>
  <c r="K389" i="3" s="1"/>
  <c r="N389" i="3" l="1"/>
  <c r="O389" i="3" s="1"/>
  <c r="P389" i="3" s="1"/>
  <c r="L389" i="3"/>
  <c r="K390" i="3" s="1"/>
  <c r="J403" i="3"/>
  <c r="J404" i="3" l="1"/>
  <c r="N390" i="3"/>
  <c r="O390" i="3" s="1"/>
  <c r="P390" i="3" s="1"/>
  <c r="L390" i="3"/>
  <c r="K391" i="3" s="1"/>
  <c r="N391" i="3" l="1"/>
  <c r="O391" i="3" s="1"/>
  <c r="P391" i="3" s="1"/>
  <c r="L391" i="3"/>
  <c r="K392" i="3" s="1"/>
  <c r="J405" i="3"/>
  <c r="J406" i="3" l="1"/>
  <c r="N392" i="3"/>
  <c r="O392" i="3" s="1"/>
  <c r="P392" i="3" s="1"/>
  <c r="L392" i="3"/>
  <c r="K393" i="3" s="1"/>
  <c r="N393" i="3" l="1"/>
  <c r="O393" i="3" s="1"/>
  <c r="P393" i="3" s="1"/>
  <c r="L393" i="3"/>
  <c r="K394" i="3" s="1"/>
  <c r="J407" i="3"/>
  <c r="J408" i="3" l="1"/>
  <c r="N394" i="3"/>
  <c r="O394" i="3" s="1"/>
  <c r="P394" i="3" s="1"/>
  <c r="L394" i="3"/>
  <c r="K395" i="3" s="1"/>
  <c r="N395" i="3" l="1"/>
  <c r="O395" i="3" s="1"/>
  <c r="P395" i="3" s="1"/>
  <c r="L395" i="3"/>
  <c r="K396" i="3" s="1"/>
  <c r="J409" i="3"/>
  <c r="J410" i="3" l="1"/>
  <c r="N396" i="3"/>
  <c r="O396" i="3" s="1"/>
  <c r="P396" i="3" s="1"/>
  <c r="L396" i="3"/>
  <c r="K397" i="3" s="1"/>
  <c r="N397" i="3" l="1"/>
  <c r="O397" i="3" s="1"/>
  <c r="P397" i="3" s="1"/>
  <c r="L397" i="3"/>
  <c r="K398" i="3" s="1"/>
  <c r="J411" i="3"/>
  <c r="J412" i="3" l="1"/>
  <c r="N398" i="3"/>
  <c r="O398" i="3" s="1"/>
  <c r="P398" i="3" s="1"/>
  <c r="L398" i="3"/>
  <c r="K399" i="3" s="1"/>
  <c r="N399" i="3" l="1"/>
  <c r="O399" i="3" s="1"/>
  <c r="P399" i="3" s="1"/>
  <c r="L399" i="3"/>
  <c r="K400" i="3" s="1"/>
  <c r="J413" i="3"/>
  <c r="J414" i="3" l="1"/>
  <c r="N400" i="3"/>
  <c r="O400" i="3" s="1"/>
  <c r="P400" i="3" s="1"/>
  <c r="L400" i="3"/>
  <c r="K401" i="3" s="1"/>
  <c r="N401" i="3" l="1"/>
  <c r="O401" i="3" s="1"/>
  <c r="P401" i="3" s="1"/>
  <c r="L401" i="3"/>
  <c r="K402" i="3" s="1"/>
  <c r="J415" i="3"/>
  <c r="J416" i="3" l="1"/>
  <c r="N402" i="3"/>
  <c r="O402" i="3" s="1"/>
  <c r="P402" i="3" s="1"/>
  <c r="L402" i="3"/>
  <c r="K403" i="3" s="1"/>
  <c r="N403" i="3" l="1"/>
  <c r="O403" i="3" s="1"/>
  <c r="P403" i="3" s="1"/>
  <c r="L403" i="3"/>
  <c r="K404" i="3" s="1"/>
  <c r="J417" i="3"/>
  <c r="J418" i="3" l="1"/>
  <c r="N404" i="3"/>
  <c r="O404" i="3" s="1"/>
  <c r="P404" i="3" s="1"/>
  <c r="L404" i="3"/>
  <c r="K405" i="3" s="1"/>
  <c r="N405" i="3" l="1"/>
  <c r="O405" i="3" s="1"/>
  <c r="P405" i="3" s="1"/>
  <c r="L405" i="3"/>
  <c r="K406" i="3" s="1"/>
  <c r="J419" i="3"/>
  <c r="J420" i="3" l="1"/>
  <c r="N406" i="3"/>
  <c r="O406" i="3" s="1"/>
  <c r="P406" i="3" s="1"/>
  <c r="L406" i="3"/>
  <c r="K407" i="3" s="1"/>
  <c r="N407" i="3" l="1"/>
  <c r="O407" i="3" s="1"/>
  <c r="P407" i="3" s="1"/>
  <c r="L407" i="3"/>
  <c r="K408" i="3" s="1"/>
  <c r="J421" i="3"/>
  <c r="J422" i="3" l="1"/>
  <c r="N408" i="3"/>
  <c r="O408" i="3" s="1"/>
  <c r="P408" i="3" s="1"/>
  <c r="L408" i="3"/>
  <c r="K409" i="3" s="1"/>
  <c r="N409" i="3" l="1"/>
  <c r="O409" i="3" s="1"/>
  <c r="P409" i="3" s="1"/>
  <c r="L409" i="3"/>
  <c r="K410" i="3" s="1"/>
  <c r="J423" i="3"/>
  <c r="I7" i="3" l="1"/>
  <c r="J424" i="3"/>
  <c r="N410" i="3"/>
  <c r="O410" i="3" s="1"/>
  <c r="P410" i="3" s="1"/>
  <c r="L410" i="3"/>
  <c r="K411" i="3" s="1"/>
  <c r="N411" i="3" l="1"/>
  <c r="O411" i="3" s="1"/>
  <c r="P411" i="3" s="1"/>
  <c r="L411" i="3"/>
  <c r="K412" i="3" s="1"/>
  <c r="N412" i="3" l="1"/>
  <c r="O412" i="3" s="1"/>
  <c r="P412" i="3" s="1"/>
  <c r="L412" i="3"/>
  <c r="K413" i="3" s="1"/>
  <c r="N413" i="3" l="1"/>
  <c r="O413" i="3" s="1"/>
  <c r="P413" i="3" s="1"/>
  <c r="L413" i="3"/>
  <c r="K414" i="3" s="1"/>
  <c r="N414" i="3" l="1"/>
  <c r="O414" i="3" s="1"/>
  <c r="P414" i="3" s="1"/>
  <c r="L414" i="3"/>
  <c r="K415" i="3" s="1"/>
  <c r="N415" i="3" l="1"/>
  <c r="O415" i="3" s="1"/>
  <c r="P415" i="3" s="1"/>
  <c r="L415" i="3"/>
  <c r="K416" i="3" s="1"/>
  <c r="N416" i="3" l="1"/>
  <c r="O416" i="3" s="1"/>
  <c r="P416" i="3" s="1"/>
  <c r="L416" i="3"/>
  <c r="K417" i="3" s="1"/>
  <c r="N417" i="3" l="1"/>
  <c r="O417" i="3" s="1"/>
  <c r="P417" i="3" s="1"/>
  <c r="L417" i="3"/>
  <c r="K418" i="3" s="1"/>
  <c r="N418" i="3" l="1"/>
  <c r="O418" i="3" s="1"/>
  <c r="P418" i="3" s="1"/>
  <c r="L418" i="3"/>
  <c r="K419" i="3" s="1"/>
  <c r="N419" i="3" l="1"/>
  <c r="O419" i="3" s="1"/>
  <c r="P419" i="3" s="1"/>
  <c r="L419" i="3"/>
  <c r="K420" i="3" s="1"/>
  <c r="N420" i="3" l="1"/>
  <c r="O420" i="3" s="1"/>
  <c r="P420" i="3" s="1"/>
  <c r="L420" i="3"/>
  <c r="K421" i="3" s="1"/>
  <c r="N421" i="3" l="1"/>
  <c r="O421" i="3" s="1"/>
  <c r="P421" i="3" s="1"/>
  <c r="L421" i="3"/>
  <c r="K422" i="3" s="1"/>
  <c r="N422" i="3" l="1"/>
  <c r="O422" i="3" s="1"/>
  <c r="P422" i="3" s="1"/>
  <c r="L422" i="3"/>
  <c r="K423" i="3" s="1"/>
  <c r="P7" i="3" l="1"/>
  <c r="K424" i="3"/>
  <c r="N423" i="3"/>
  <c r="L423" i="3"/>
  <c r="Q7" i="3" l="1"/>
  <c r="L424" i="3"/>
  <c r="O423" i="3"/>
  <c r="N424" i="3"/>
  <c r="P423" i="3" l="1"/>
  <c r="P424" i="3" s="1"/>
  <c r="O424" i="3"/>
  <c r="F5" i="3" s="1"/>
  <c r="F8" i="3" l="1"/>
  <c r="E5" i="3"/>
  <c r="F9" i="3" l="1"/>
  <c r="E11" i="5"/>
  <c r="E16" i="5" l="1"/>
  <c r="C18" i="5" s="1"/>
  <c r="C41" i="5" s="1"/>
  <c r="F11" i="5"/>
  <c r="F16" i="5" s="1"/>
  <c r="C46" i="5" l="1"/>
  <c r="C42" i="5"/>
  <c r="C56" i="5" s="1"/>
  <c r="C47" i="5"/>
  <c r="E47" i="5" s="1"/>
  <c r="C48" i="5" l="1"/>
  <c r="E46" i="5"/>
  <c r="E48" i="5" l="1"/>
  <c r="C49" i="5"/>
  <c r="E49" i="5" l="1"/>
  <c r="C50" i="5"/>
  <c r="E50" i="5" s="1"/>
  <c r="C51" i="5" l="1"/>
  <c r="E51" i="5" s="1"/>
  <c r="C52" i="5" l="1"/>
  <c r="E52" i="5" s="1"/>
  <c r="C53" i="5"/>
  <c r="E53" i="5" s="1"/>
  <c r="E54" i="5" s="1"/>
  <c r="G54" i="5" s="1"/>
  <c r="C54" i="5" l="1"/>
</calcChain>
</file>

<file path=xl/sharedStrings.xml><?xml version="1.0" encoding="utf-8"?>
<sst xmlns="http://schemas.openxmlformats.org/spreadsheetml/2006/main" count="210" uniqueCount="186">
  <si>
    <t>1. ค่าลดหย่อนผู้มีเงินได้</t>
  </si>
  <si>
    <t>2. ค่าลดหย่อนคู่สมรส</t>
  </si>
  <si>
    <t>60,000 บาท (กรณีคู่สมรสไม่มีรายได้)</t>
  </si>
  <si>
    <t>Range of Net Income</t>
  </si>
  <si>
    <t>Net Income</t>
  </si>
  <si>
    <t>Tax Rate</t>
  </si>
  <si>
    <t>Tax Amount</t>
  </si>
  <si>
    <t>3. ค่าลดหย่อนบุตร</t>
  </si>
  <si>
    <t>1 - 150,000</t>
  </si>
  <si>
    <t>4. ค่าใช้จ่ายฝากครรภ์และค่าคลอดบุตร</t>
  </si>
  <si>
    <t>ตามจริงแต่ไม่เกิน 60,000 บาท (เป็นค่าใช้จ่ายที่เกิดขึ้นจากการรักษาพยาบาลอันเนื่องจากการตั้งครรภ์และคลอดบุตร ไม่ว่าจะเป็นค้าตรวจครรภ์ รักฝากครรภ์ ค่าบำบัดทางการแพทย์ ค่ายาค่าเวชภัณฑ์ ค่าทำคลอด ค่ากินอยู่ในโรงพยาบาล )</t>
  </si>
  <si>
    <t>150,001 - 300,000</t>
  </si>
  <si>
    <t>5. ค่าลดหย่อนบิดามารดา</t>
  </si>
  <si>
    <t>คนละ 30,000 บาท (บิดามารดาต้องมีอายุเกิน 60 ปี และมีเงินได้ไม่เกิน 30,000 บาทต่อปี) (ได้ทั้งบิดามารดาเราและคู่สมรส)</t>
  </si>
  <si>
    <t>300,001 - 500,000</t>
  </si>
  <si>
    <t>6. ค่าลดหย่อนผู้พิการหรือทุพพลภาพ</t>
  </si>
  <si>
    <t>คนละ 60,000 บาท (ต้องมีบัตรประจำตัวคนพิการ)</t>
  </si>
  <si>
    <t>500,001 - 750,000</t>
  </si>
  <si>
    <t>7. เบี้ยประกันชีวิต</t>
  </si>
  <si>
    <t>ตามที่จ่ายจริงแต่ไม่เกิน 100,000 บาท (กรมธรรม์อายุ 10 ปีขึ้นไป)</t>
  </si>
  <si>
    <t>750001 - 1,000,000</t>
  </si>
  <si>
    <t>8. เบี้ยประกันสุขภาพบิดามารดา</t>
  </si>
  <si>
    <t>ตามที่จ่ายจริงแต่ไม่เกิน 15,000 บาท  (ได้ทั้งบิดามารดาเราและคู่สมรส)</t>
  </si>
  <si>
    <t>1,000,000 - 2,000,000</t>
  </si>
  <si>
    <t>9. ค่าเบี้ยประกันสุขภาพตนเอง</t>
  </si>
  <si>
    <t>ตามจริงแต่ไม่เกิน 15,000 บาท แต่เมื่อรวมกับการหักลดหย่อนเบี้ยประกันชีวิตและการเงินฝากที่มีเงื่อนไขประกันชีวิตทั้งหมดแล้วต้องไม่เกิน 1 แสนบาท</t>
  </si>
  <si>
    <t>2,000,001-5,000,000</t>
  </si>
  <si>
    <t>10. ดอกเบี้ยซื้อที่อยู่อาศัย</t>
  </si>
  <si>
    <t>ตามที่จ่ายจริงแต่ไม่เกิน 100,000 บาท</t>
  </si>
  <si>
    <t>รวมเงินได้หลังหักค่าใช้จ่าย</t>
  </si>
  <si>
    <t>11. ค่าซื้อกองทุนรวมหุ้นระยะยาว (LTF)</t>
  </si>
  <si>
    <t>ตามที่จ่ายจริงแต่ไม่เกิน 15% ของเงินได้ที่ต้องเสียภาษีและไม่เกิน 500,000 บาท</t>
  </si>
  <si>
    <t>13. กองทุนการออมแห่งชาติ (กอช.)</t>
  </si>
  <si>
    <t>ตามที่จ่ายจริงแต่ไม่เกิน 13,200 บาท และเมื่อรวมกับ ข้อ 11. และเบี้ยประกันชีวิตแบบบำนาญแล้วต้องไม่เกิน 500,000 บาท</t>
  </si>
  <si>
    <t>14. เบี้ยประกันชีวิตแบบบำนาญ</t>
  </si>
  <si>
    <t>ตามที่จ่ายจริงแต่ไม่เกิน 15% ของเงินได้ที่ต้องเสียภาษีและไม่เกิน 200,000 บาท และเมื่อรวมกับข้อ 11. แล้วต้องไม่เกิน 500,000 บาท</t>
  </si>
  <si>
    <t>15. เงินประกันสังคม</t>
  </si>
  <si>
    <t>ลดหย่อนตามที่ได้จ่ายไปจริง</t>
  </si>
  <si>
    <t>ภาษีที่เสีย</t>
  </si>
  <si>
    <t>16. โครงการบ้านหลังแรก 2558-2559</t>
  </si>
  <si>
    <t>สูงสุดปีละ 120,000 บาท เป็นเวลาไม่เกิน 5 ปี (เฉพาะซื้อบ้านหลังแรกระหว่าง 13 ต.ค. 2558 - 31 ธ.ค. 2559)</t>
  </si>
  <si>
    <t>2 เท่าของเงินบริจาคตามที่จ่ายจริงแต่ไม่เกิน 10% ของเงินได้หลังหักค่าลดหย่อน การศึกษา การกีฬา การพัฒนาสังคม</t>
  </si>
  <si>
    <t>18. เงินบริจาคทั่วไป</t>
  </si>
  <si>
    <t>ตามที่จ่ายจริงแต่ไม่เกิน 10% ของเงินได้หลังหักค่าลดหย่อน</t>
  </si>
  <si>
    <t>รวมค่าลดหย่อน</t>
  </si>
  <si>
    <t>*กรอกเฉพาะช่องที่เป็นสีเหลือง</t>
  </si>
  <si>
    <t>ตารางสรุปค่าใช้จ่ายตามประเภทเงินได้</t>
  </si>
  <si>
    <t>ประเภทเงินได้</t>
  </si>
  <si>
    <t>ยอดรายรับ</t>
  </si>
  <si>
    <t>วิธีการหักค่าใช้จ่าย</t>
  </si>
  <si>
    <t>เหมาอัตราค่าใช้จ่ายจ่าย</t>
  </si>
  <si>
    <t>ตามที่จ่ายจริง</t>
  </si>
  <si>
    <t>เงินได้ 40 (1) เงินเดือน</t>
  </si>
  <si>
    <t>เงินได้ 40 (2) ค่านายหน้า, เงินประจำตำแหน่ง</t>
  </si>
  <si>
    <t>เงินได้ 40 (3) ลิขสิทธิ์</t>
  </si>
  <si>
    <t>เงินได้ 40 (5) รายได้ค่าเช่าทรัพย์สิน</t>
  </si>
  <si>
    <t>เงินได้ 40 (6) วิชาชีพอิสระ</t>
  </si>
  <si>
    <t xml:space="preserve"> </t>
  </si>
  <si>
    <t>เงินได้ 40 (7) รับเหมาก่อสร้าง</t>
  </si>
  <si>
    <t>เงินได้ 40 (8) อื่นๆ เช่น ขายของออนไลน์</t>
  </si>
  <si>
    <t>รวม</t>
  </si>
  <si>
    <t>ประเภทค่าลดหย่อน</t>
  </si>
  <si>
    <t>ค่าลดหย่อย</t>
  </si>
  <si>
    <t>คำอธิบายค่าลดหย่อน</t>
  </si>
  <si>
    <t>60,000 บาท (ทุกคนได้ค่าลดหย่อนนี้ทุกคน)</t>
  </si>
  <si>
    <t>คนละ 30,000 บาท บุตรตั้งแต่คนที่สองที่เกิดในหรือหลังปี พ.ศ. 2561 ให้หักลดหย่อนได้เพิ่มอีกคนละ 30,000 บาท</t>
  </si>
  <si>
    <t>ตามที่จ่ายจริงแต่ไม่เกิน 15% ของเงินได้ที่ต้องเสียภาษี และเมื่อรวมกันทั้งหมดแล้วไม่เกิน 500,000 บาท</t>
  </si>
  <si>
    <t>รายได้ - ค่าใช้จ่าย - ค่าลดหย่อน</t>
  </si>
  <si>
    <r>
      <t>เงินได้ 40 (4) ดอกเบี้ย, เงินปันผล,</t>
    </r>
    <r>
      <rPr>
        <i/>
        <u/>
        <sz val="14"/>
        <color rgb="FFFF0000"/>
        <rFont val="Tahoma"/>
        <family val="2"/>
        <scheme val="minor"/>
      </rPr>
      <t>คริปโต</t>
    </r>
  </si>
  <si>
    <t>เงินได้หลังหัก ค่าใช้จ่ย</t>
  </si>
  <si>
    <t>12. ค่าซื้อกองทุนรวมเพื่อการเลี้ยงชีพ (RMF)/กบข./กองทุนสํารองเลี้ยงชีพ/กองทุนสงเคราะห์ครูโรงเรียนเอกชน</t>
  </si>
  <si>
    <t>17. เงินบริจาคเงินบริจาคเพื่อการศึกษา การกีฬา การพัฒนาสังคม</t>
  </si>
  <si>
    <t>No</t>
  </si>
  <si>
    <t>Purchase</t>
  </si>
  <si>
    <t>Price/Coin</t>
  </si>
  <si>
    <t>No. of Coin</t>
  </si>
  <si>
    <t>Total Amount</t>
  </si>
  <si>
    <t>Sales</t>
  </si>
  <si>
    <t>Outstainding</t>
  </si>
  <si>
    <t>Cost per sales transaction</t>
  </si>
  <si>
    <t>Other Expenses</t>
  </si>
  <si>
    <t>Purchase Date</t>
  </si>
  <si>
    <t>การคำนวณภาษีคริปโท แบบ วิธีต้นทุนถัวเฉลี่ยเคลื่อนที่ (Moving Average Cost)</t>
  </si>
  <si>
    <t>Commission</t>
  </si>
  <si>
    <t>Revenue</t>
  </si>
  <si>
    <t>Cost</t>
  </si>
  <si>
    <t>Moving Average Cost</t>
  </si>
  <si>
    <t>Total Cost</t>
  </si>
  <si>
    <t xml:space="preserve">Profit &amp; Loss </t>
  </si>
  <si>
    <t>https://www.bitkub.com/fee/cryptocurrency</t>
  </si>
  <si>
    <t>สินทรัพย์/โทเคน</t>
  </si>
  <si>
    <t>ค่าธรรมเนียมการถอน</t>
  </si>
  <si>
    <t>BTC Bitcoin</t>
  </si>
  <si>
    <t>0.0005 BTC</t>
  </si>
  <si>
    <t>ETH Ethereum</t>
  </si>
  <si>
    <t>0.015 ETH</t>
  </si>
  <si>
    <t>LTC Litecoin</t>
  </si>
  <si>
    <t>0.025 LTC</t>
  </si>
  <si>
    <t>XRP Ripple</t>
  </si>
  <si>
    <t>0.5 XRP</t>
  </si>
  <si>
    <t>BCH Bitcoin Cash</t>
  </si>
  <si>
    <t>0.005 BCH</t>
  </si>
  <si>
    <t>USDT Tether</t>
  </si>
  <si>
    <t>25 USDT</t>
  </si>
  <si>
    <t>GOLD xbullion</t>
  </si>
  <si>
    <t>0.3 GOLD</t>
  </si>
  <si>
    <t>USDC USD Coin</t>
  </si>
  <si>
    <t>25 USDC</t>
  </si>
  <si>
    <t>LINK Chainlink</t>
  </si>
  <si>
    <t>0.5 LINK</t>
  </si>
  <si>
    <t>C8P C8 Plus</t>
  </si>
  <si>
    <t>15 C8P</t>
  </si>
  <si>
    <t>ENJ Enjin</t>
  </si>
  <si>
    <t>20 ENJ</t>
  </si>
  <si>
    <t>OMG OMG Network</t>
  </si>
  <si>
    <t>3 OMG</t>
  </si>
  <si>
    <t>YFI yearn.finance</t>
  </si>
  <si>
    <t>0.00045 YFI</t>
  </si>
  <si>
    <t>MKR Maker</t>
  </si>
  <si>
    <t>0.007 MKR</t>
  </si>
  <si>
    <t>SXP Swipe</t>
  </si>
  <si>
    <t>7 SXP</t>
  </si>
  <si>
    <t>ZMT Zipmex Token</t>
  </si>
  <si>
    <t>20 ZMT</t>
  </si>
  <si>
    <t>COMP Compound</t>
  </si>
  <si>
    <t>0.062 COMP</t>
  </si>
  <si>
    <t>SAND The Sandbox</t>
  </si>
  <si>
    <t>15 SAND</t>
  </si>
  <si>
    <t>XLM Stellar Lumens</t>
  </si>
  <si>
    <t>0.02 XLM</t>
  </si>
  <si>
    <t>SIX SIX Token</t>
  </si>
  <si>
    <t>1 SIX</t>
  </si>
  <si>
    <t>AXS Axie Infinity</t>
  </si>
  <si>
    <t>0.82 AXS</t>
  </si>
  <si>
    <t>TOK Tokenplace</t>
  </si>
  <si>
    <t>150 TOK</t>
  </si>
  <si>
    <t>MATIC Polygon</t>
  </si>
  <si>
    <t>0.1 MATIC</t>
  </si>
  <si>
    <t>AAVE Aave</t>
  </si>
  <si>
    <t>0.13 AAVE</t>
  </si>
  <si>
    <t>HOT Holo Token</t>
  </si>
  <si>
    <t>2128 HOT</t>
  </si>
  <si>
    <t>SNX Synthetix Network Token</t>
  </si>
  <si>
    <t>3.33 SNX</t>
  </si>
  <si>
    <t>BAT Basic Attention Token</t>
  </si>
  <si>
    <t>27 BAT</t>
  </si>
  <si>
    <t>FTT FTX Token</t>
  </si>
  <si>
    <t>0.46 FTT</t>
  </si>
  <si>
    <t>UNI Uniswap</t>
  </si>
  <si>
    <t>0.82 UNI</t>
  </si>
  <si>
    <t>1INCH 1Inch</t>
  </si>
  <si>
    <t>6.91 1INCH</t>
  </si>
  <si>
    <t>CHZ ChilliZ</t>
  </si>
  <si>
    <t>62 CHZ</t>
  </si>
  <si>
    <t>CRV Curve DAO Token</t>
  </si>
  <si>
    <t>9.47 CRV</t>
  </si>
  <si>
    <t>ZRX 0x</t>
  </si>
  <si>
    <t>21 ZRX</t>
  </si>
  <si>
    <t>BNT Bancor</t>
  </si>
  <si>
    <t>5.47 BNT</t>
  </si>
  <si>
    <t>KNC Kyber Network Crystal</t>
  </si>
  <si>
    <t>4 KNC</t>
  </si>
  <si>
    <t>BAND Band Protocol</t>
  </si>
  <si>
    <t>2.97 BAND</t>
  </si>
  <si>
    <t>ALPHA Alpha Finance Lab</t>
  </si>
  <si>
    <t>24 ALPHA</t>
  </si>
  <si>
    <t>AFIN Asian Fintech</t>
  </si>
  <si>
    <t>100 AFIN</t>
  </si>
  <si>
    <t>GALA Gala</t>
  </si>
  <si>
    <t>150 GALA</t>
  </si>
  <si>
    <t>SUSHI SushiSwap</t>
  </si>
  <si>
    <t>10 SUSHI</t>
  </si>
  <si>
    <t>GRT The Graph</t>
  </si>
  <si>
    <t>90 GRT</t>
  </si>
  <si>
    <t>SLP Smooth Love Potion</t>
  </si>
  <si>
    <t>800 SLP</t>
  </si>
  <si>
    <t>YLDY Yieldly</t>
  </si>
  <si>
    <t>1300 YLDY</t>
  </si>
  <si>
    <t>https://zipmex.com/th/fee-schedule-th/</t>
  </si>
  <si>
    <t>https://workpointtoday.com/digital-asset-exchange/</t>
  </si>
  <si>
    <t>คำนวนภาษีเงินได้บุคคลธรรมดาประจำปี 2564</t>
  </si>
  <si>
    <t>COIN</t>
  </si>
  <si>
    <t>Gain/Loss</t>
  </si>
  <si>
    <t>①</t>
  </si>
  <si>
    <t>กรอกเฉพาะ คอลัมน์  ①</t>
  </si>
  <si>
    <t>สัดส่วนภาษีที่ชำระต่อรายได้รวม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</si>
</sst>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87" formatCode="_-* #,##0.000000_-;\-* #,##0.000000_-;_-* &quot;-&quot;??_-;_-@_-"/>
    <numFmt numFmtId="188" formatCode="_-* #,##0.00000000_-;\-* #,##0.00000000_-;_-* &quot;-&quot;??_-;_-@_-"/>
    <numFmt numFmtId="189" formatCode="#,##0.00;[Red]\(#,##0.00\)"/>
    <numFmt numFmtId="190" formatCode="_(* #,##0_);_(* \(#,##0\);_(* &quot;-&quot;_);_(@_)"/>
    <numFmt numFmtId="191" formatCode="_(* #,##0.00_);_(* \(#,##0.00\);_(* &quot;-&quot;??_);_(@_)"/>
    <numFmt numFmtId="192" formatCode="_-* #,##0.0000000_-;\-* #,##0.0000000_-;_-* &quot;-&quot;??_-;_-@_-"/>
    <numFmt numFmtId="193" formatCode="[Green]#,##0.00;[Red]\(#,##0.00\)"/>
    <numFmt numFmtId="194" formatCode="[Green]#,##0.0000000;[Red]\(#,##0.0000000\)"/>
    <numFmt numFmtId="195" formatCode="[Green]#,##0.00000000;[Red]\(#,##0.00000000\)"/>
    <numFmt numFmtId="196" formatCode="[Green]#,##0.00;[Red]\(#,##0.00\);General;@"/>
  </numFmts>
  <fonts count="47" x14ac:knownFonts="1">
    <font>
      <sz val="10"/>
      <color theme="1"/>
      <name val="Angsana New"/>
      <family val="2"/>
    </font>
    <font>
      <sz val="10"/>
      <color theme="1"/>
      <name val="Angsana New"/>
      <family val="2"/>
    </font>
    <font>
      <sz val="16"/>
      <color theme="1"/>
      <name val="Angsana New"/>
      <family val="2"/>
    </font>
    <font>
      <b/>
      <sz val="16"/>
      <color theme="1"/>
      <name val="Angsana New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u/>
      <sz val="14"/>
      <name val="Tahoma"/>
      <family val="2"/>
      <scheme val="minor"/>
    </font>
    <font>
      <sz val="14"/>
      <name val="Tahoma"/>
      <family val="2"/>
      <scheme val="minor"/>
    </font>
    <font>
      <sz val="14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ahoma"/>
      <family val="2"/>
      <scheme val="minor"/>
    </font>
    <font>
      <sz val="14"/>
      <name val="Cordia New"/>
      <family val="2"/>
    </font>
    <font>
      <b/>
      <u val="singleAccounting"/>
      <sz val="14"/>
      <name val="Tahoma"/>
      <family val="2"/>
      <scheme val="minor"/>
    </font>
    <font>
      <i/>
      <u/>
      <sz val="14"/>
      <color rgb="FFFF0000"/>
      <name val="Tahoma"/>
      <family val="2"/>
      <scheme val="minor"/>
    </font>
    <font>
      <sz val="18"/>
      <color theme="1"/>
      <name val="Angsana New"/>
      <family val="1"/>
    </font>
    <font>
      <b/>
      <sz val="20"/>
      <color theme="0"/>
      <name val="Angsana New"/>
      <family val="1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0"/>
      <name val="Angsana New"/>
      <family val="1"/>
    </font>
    <font>
      <sz val="16"/>
      <color theme="0"/>
      <name val="Angsana New"/>
      <family val="1"/>
    </font>
    <font>
      <b/>
      <sz val="18"/>
      <color theme="0"/>
      <name val="Angsana New"/>
      <family val="1"/>
    </font>
    <font>
      <b/>
      <sz val="18"/>
      <color rgb="FFFF0000"/>
      <name val="Angsana New"/>
      <family val="1"/>
    </font>
    <font>
      <b/>
      <sz val="18"/>
      <color rgb="FF92D050"/>
      <name val="Angsana New"/>
      <family val="1"/>
    </font>
    <font>
      <u/>
      <sz val="10"/>
      <color theme="10"/>
      <name val="Angsana New"/>
      <family val="2"/>
    </font>
    <font>
      <u/>
      <sz val="14"/>
      <color theme="10"/>
      <name val="Angsana New"/>
      <family val="2"/>
    </font>
    <font>
      <u/>
      <sz val="18"/>
      <color theme="10"/>
      <name val="Angsana New"/>
      <family val="2"/>
    </font>
    <font>
      <b/>
      <sz val="14"/>
      <color rgb="FF7C8896"/>
      <name val="Arial"/>
      <family val="2"/>
    </font>
    <font>
      <sz val="14"/>
      <color rgb="FF152B43"/>
      <name val="Arial"/>
      <family val="2"/>
    </font>
    <font>
      <sz val="24"/>
      <color theme="1"/>
      <name val="Angsana New"/>
      <family val="2"/>
    </font>
    <font>
      <sz val="18"/>
      <color rgb="FFFF0000"/>
      <name val="Angsana New"/>
      <family val="1"/>
    </font>
    <font>
      <b/>
      <sz val="26"/>
      <color theme="7"/>
      <name val="Angsana New"/>
      <family val="1"/>
    </font>
    <font>
      <b/>
      <sz val="22"/>
      <color theme="0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sz val="16"/>
      <color theme="9" tint="0.39997558519241921"/>
      <name val="Angsana New"/>
      <family val="1"/>
    </font>
    <font>
      <b/>
      <sz val="16"/>
      <color theme="9" tint="0.39997558519241921"/>
      <name val="Angsana New"/>
      <family val="1"/>
    </font>
    <font>
      <sz val="16"/>
      <color rgb="FF92D050"/>
      <name val="Angsana New"/>
      <family val="1"/>
    </font>
    <font>
      <sz val="18"/>
      <color rgb="FF92D050"/>
      <name val="Angsana New"/>
      <family val="1"/>
    </font>
    <font>
      <b/>
      <sz val="20"/>
      <color rgb="FF92D050"/>
      <name val="Angsana New"/>
      <family val="1"/>
    </font>
    <font>
      <b/>
      <sz val="16"/>
      <color rgb="FF92D050"/>
      <name val="Angsana New"/>
      <family val="1"/>
    </font>
    <font>
      <sz val="16"/>
      <color rgb="FF00FF00"/>
      <name val="Angsana New"/>
      <family val="1"/>
    </font>
    <font>
      <b/>
      <sz val="16"/>
      <color rgb="FF00FF00"/>
      <name val="Angsana New"/>
      <family val="1"/>
    </font>
    <font>
      <b/>
      <sz val="18"/>
      <color theme="0"/>
      <name val="Tahoma"/>
      <family val="2"/>
      <scheme val="minor"/>
    </font>
    <font>
      <b/>
      <sz val="14"/>
      <color theme="0"/>
      <name val="Tahoma"/>
      <family val="2"/>
      <scheme val="minor"/>
    </font>
    <font>
      <sz val="14"/>
      <color theme="0"/>
      <name val="Tahoma"/>
      <family val="2"/>
      <scheme val="minor"/>
    </font>
    <font>
      <b/>
      <u val="singleAccounting"/>
      <sz val="14"/>
      <color theme="0"/>
      <name val="Tahoma"/>
      <family val="2"/>
      <scheme val="minor"/>
    </font>
    <font>
      <sz val="1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4F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ECEEF2"/>
      </left>
      <right style="medium">
        <color rgb="FFECEEF2"/>
      </right>
      <top style="medium">
        <color rgb="FFECEEF2"/>
      </top>
      <bottom style="thick">
        <color rgb="FFECEEF2"/>
      </bottom>
      <diagonal/>
    </border>
    <border>
      <left style="medium">
        <color rgb="FFECEEF2"/>
      </left>
      <right style="medium">
        <color rgb="FFECEEF2"/>
      </right>
      <top style="medium">
        <color rgb="FFECEEF2"/>
      </top>
      <bottom style="medium">
        <color rgb="FFECEEF2"/>
      </bottom>
      <diagonal/>
    </border>
    <border>
      <left/>
      <right style="medium">
        <color rgb="FFECEEF2"/>
      </right>
      <top style="medium">
        <color rgb="FFECEEF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07">
    <xf numFmtId="0" fontId="0" fillId="0" borderId="0" xfId="0"/>
    <xf numFmtId="0" fontId="23" fillId="0" borderId="0" xfId="8"/>
    <xf numFmtId="0" fontId="24" fillId="0" borderId="0" xfId="8" applyFont="1"/>
    <xf numFmtId="0" fontId="25" fillId="0" borderId="0" xfId="8" applyFont="1"/>
    <xf numFmtId="0" fontId="26" fillId="5" borderId="12" xfId="0" applyFont="1" applyFill="1" applyBorder="1" applyAlignment="1">
      <alignment horizontal="left" wrapText="1"/>
    </xf>
    <xf numFmtId="0" fontId="27" fillId="4" borderId="13" xfId="0" applyFont="1" applyFill="1" applyBorder="1" applyAlignment="1">
      <alignment horizontal="left" vertical="top" wrapText="1"/>
    </xf>
    <xf numFmtId="0" fontId="0" fillId="4" borderId="14" xfId="0" applyFill="1" applyBorder="1"/>
    <xf numFmtId="0" fontId="28" fillId="0" borderId="0" xfId="0" applyFont="1"/>
    <xf numFmtId="14" fontId="18" fillId="3" borderId="0" xfId="0" applyNumberFormat="1" applyFont="1" applyFill="1" applyProtection="1"/>
    <xf numFmtId="188" fontId="18" fillId="3" borderId="0" xfId="1" applyNumberFormat="1" applyFont="1" applyFill="1" applyProtection="1"/>
    <xf numFmtId="188" fontId="2" fillId="0" borderId="0" xfId="1" applyNumberFormat="1" applyFont="1" applyProtection="1"/>
    <xf numFmtId="187" fontId="2" fillId="0" borderId="0" xfId="1" applyNumberFormat="1" applyFont="1" applyProtection="1"/>
    <xf numFmtId="0" fontId="2" fillId="0" borderId="0" xfId="0" applyFont="1" applyProtection="1"/>
    <xf numFmtId="43" fontId="2" fillId="0" borderId="0" xfId="1" applyFont="1" applyProtection="1"/>
    <xf numFmtId="188" fontId="20" fillId="3" borderId="9" xfId="1" applyNumberFormat="1" applyFont="1" applyFill="1" applyBorder="1" applyAlignment="1" applyProtection="1">
      <alignment horizontal="left"/>
    </xf>
    <xf numFmtId="0" fontId="20" fillId="3" borderId="10" xfId="0" applyFont="1" applyFill="1" applyBorder="1" applyAlignment="1" applyProtection="1">
      <alignment horizontal="center"/>
    </xf>
    <xf numFmtId="188" fontId="20" fillId="3" borderId="10" xfId="1" applyNumberFormat="1" applyFont="1" applyFill="1" applyBorder="1" applyAlignment="1" applyProtection="1">
      <alignment horizontal="center"/>
    </xf>
    <xf numFmtId="0" fontId="14" fillId="0" borderId="0" xfId="0" applyFont="1" applyProtection="1"/>
    <xf numFmtId="0" fontId="20" fillId="3" borderId="9" xfId="0" applyFont="1" applyFill="1" applyBorder="1" applyAlignment="1" applyProtection="1">
      <alignment horizontal="left"/>
    </xf>
    <xf numFmtId="188" fontId="20" fillId="3" borderId="10" xfId="1" applyNumberFormat="1" applyFont="1" applyFill="1" applyBorder="1" applyProtection="1"/>
    <xf numFmtId="195" fontId="17" fillId="3" borderId="10" xfId="1" applyNumberFormat="1" applyFont="1" applyFill="1" applyBorder="1" applyProtection="1"/>
    <xf numFmtId="193" fontId="17" fillId="3" borderId="10" xfId="1" applyNumberFormat="1" applyFont="1" applyFill="1" applyBorder="1" applyProtection="1"/>
    <xf numFmtId="193" fontId="20" fillId="3" borderId="11" xfId="1" applyNumberFormat="1" applyFont="1" applyFill="1" applyBorder="1" applyProtection="1"/>
    <xf numFmtId="43" fontId="21" fillId="3" borderId="11" xfId="1" applyNumberFormat="1" applyFont="1" applyFill="1" applyBorder="1" applyProtection="1"/>
    <xf numFmtId="0" fontId="3" fillId="0" borderId="0" xfId="0" applyFont="1" applyProtection="1"/>
    <xf numFmtId="0" fontId="7" fillId="0" borderId="0" xfId="4" applyFont="1" applyProtection="1"/>
    <xf numFmtId="43" fontId="7" fillId="0" borderId="0" xfId="5" applyFont="1" applyProtection="1"/>
    <xf numFmtId="0" fontId="10" fillId="0" borderId="0" xfId="4" applyFont="1" applyAlignment="1" applyProtection="1">
      <alignment horizontal="center"/>
    </xf>
    <xf numFmtId="43" fontId="12" fillId="0" borderId="0" xfId="5" applyFont="1" applyAlignment="1" applyProtection="1">
      <alignment horizontal="center"/>
    </xf>
    <xf numFmtId="9" fontId="7" fillId="0" borderId="0" xfId="6" applyNumberFormat="1" applyFont="1" applyAlignment="1" applyProtection="1">
      <alignment horizontal="center"/>
    </xf>
    <xf numFmtId="43" fontId="10" fillId="0" borderId="7" xfId="5" applyFont="1" applyBorder="1" applyProtection="1"/>
    <xf numFmtId="191" fontId="7" fillId="0" borderId="0" xfId="4" applyNumberFormat="1" applyFont="1" applyProtection="1"/>
    <xf numFmtId="43" fontId="7" fillId="0" borderId="0" xfId="4" applyNumberFormat="1" applyFont="1" applyProtection="1"/>
    <xf numFmtId="0" fontId="6" fillId="0" borderId="0" xfId="4" applyFont="1" applyAlignment="1" applyProtection="1">
      <alignment vertical="center"/>
    </xf>
    <xf numFmtId="0" fontId="6" fillId="0" borderId="0" xfId="4" applyFont="1" applyProtection="1"/>
    <xf numFmtId="0" fontId="8" fillId="0" borderId="0" xfId="4" applyFont="1" applyProtection="1"/>
    <xf numFmtId="0" fontId="7" fillId="0" borderId="0" xfId="4" applyFont="1" applyAlignment="1" applyProtection="1">
      <alignment horizontal="center"/>
    </xf>
    <xf numFmtId="43" fontId="7" fillId="0" borderId="0" xfId="5" applyFont="1" applyAlignment="1" applyProtection="1">
      <alignment horizontal="center"/>
    </xf>
    <xf numFmtId="0" fontId="0" fillId="0" borderId="0" xfId="0" applyProtection="1"/>
    <xf numFmtId="0" fontId="7" fillId="0" borderId="0" xfId="4" applyFont="1" applyAlignment="1" applyProtection="1">
      <alignment horizontal="right"/>
    </xf>
    <xf numFmtId="188" fontId="20" fillId="3" borderId="10" xfId="1" applyNumberFormat="1" applyFont="1" applyFill="1" applyBorder="1" applyAlignment="1" applyProtection="1">
      <alignment horizontal="left"/>
    </xf>
    <xf numFmtId="188" fontId="15" fillId="3" borderId="8" xfId="1" applyNumberFormat="1" applyFont="1" applyFill="1" applyBorder="1" applyAlignment="1" applyProtection="1">
      <alignment horizontal="center"/>
    </xf>
    <xf numFmtId="193" fontId="2" fillId="0" borderId="0" xfId="0" applyNumberFormat="1" applyFont="1" applyProtection="1"/>
    <xf numFmtId="0" fontId="19" fillId="0" borderId="0" xfId="0" applyFont="1" applyAlignment="1" applyProtection="1">
      <alignment horizontal="center"/>
    </xf>
    <xf numFmtId="14" fontId="19" fillId="0" borderId="0" xfId="0" applyNumberFormat="1" applyFont="1" applyProtection="1"/>
    <xf numFmtId="43" fontId="19" fillId="3" borderId="0" xfId="1" applyNumberFormat="1" applyFont="1" applyFill="1" applyProtection="1"/>
    <xf numFmtId="43" fontId="2" fillId="0" borderId="0" xfId="1" applyNumberFormat="1" applyFont="1" applyProtection="1"/>
    <xf numFmtId="43" fontId="20" fillId="3" borderId="10" xfId="1" applyNumberFormat="1" applyFont="1" applyFill="1" applyBorder="1" applyAlignment="1" applyProtection="1">
      <alignment horizontal="center"/>
    </xf>
    <xf numFmtId="43" fontId="20" fillId="3" borderId="11" xfId="1" applyNumberFormat="1" applyFont="1" applyFill="1" applyBorder="1" applyAlignment="1" applyProtection="1">
      <alignment horizontal="center"/>
    </xf>
    <xf numFmtId="43" fontId="22" fillId="3" borderId="11" xfId="1" applyNumberFormat="1" applyFont="1" applyFill="1" applyBorder="1" applyProtection="1"/>
    <xf numFmtId="43" fontId="20" fillId="3" borderId="10" xfId="1" applyNumberFormat="1" applyFont="1" applyFill="1" applyBorder="1" applyAlignment="1" applyProtection="1">
      <alignment horizontal="left"/>
    </xf>
    <xf numFmtId="0" fontId="19" fillId="6" borderId="8" xfId="0" applyFont="1" applyFill="1" applyBorder="1" applyAlignment="1" applyProtection="1">
      <alignment horizontal="center"/>
    </xf>
    <xf numFmtId="14" fontId="19" fillId="6" borderId="8" xfId="0" applyNumberFormat="1" applyFont="1" applyFill="1" applyBorder="1" applyProtection="1">
      <protection locked="0"/>
    </xf>
    <xf numFmtId="193" fontId="2" fillId="6" borderId="8" xfId="1" applyNumberFormat="1" applyFont="1" applyFill="1" applyBorder="1" applyProtection="1">
      <protection locked="0"/>
    </xf>
    <xf numFmtId="195" fontId="2" fillId="6" borderId="8" xfId="1" applyNumberFormat="1" applyFont="1" applyFill="1" applyBorder="1" applyProtection="1"/>
    <xf numFmtId="196" fontId="2" fillId="6" borderId="8" xfId="0" applyNumberFormat="1" applyFont="1" applyFill="1" applyBorder="1" applyProtection="1"/>
    <xf numFmtId="0" fontId="18" fillId="6" borderId="8" xfId="0" applyFont="1" applyFill="1" applyBorder="1" applyAlignment="1" applyProtection="1">
      <alignment horizontal="center"/>
    </xf>
    <xf numFmtId="193" fontId="34" fillId="6" borderId="8" xfId="1" applyNumberFormat="1" applyFont="1" applyFill="1" applyBorder="1" applyProtection="1">
      <protection locked="0"/>
    </xf>
    <xf numFmtId="43" fontId="32" fillId="6" borderId="8" xfId="1" applyFont="1" applyFill="1" applyBorder="1" applyProtection="1">
      <protection locked="0"/>
    </xf>
    <xf numFmtId="43" fontId="32" fillId="6" borderId="8" xfId="1" applyFont="1" applyFill="1" applyBorder="1" applyProtection="1"/>
    <xf numFmtId="0" fontId="3" fillId="0" borderId="0" xfId="0" applyFont="1" applyAlignment="1" applyProtection="1">
      <alignment horizontal="center" vertical="center"/>
    </xf>
    <xf numFmtId="188" fontId="18" fillId="3" borderId="8" xfId="1" applyNumberFormat="1" applyFont="1" applyFill="1" applyBorder="1" applyAlignment="1" applyProtection="1">
      <alignment horizontal="center" vertical="center"/>
    </xf>
    <xf numFmtId="43" fontId="18" fillId="3" borderId="8" xfId="1" applyNumberFormat="1" applyFont="1" applyFill="1" applyBorder="1" applyAlignment="1" applyProtection="1">
      <alignment horizontal="center" vertical="center"/>
    </xf>
    <xf numFmtId="187" fontId="18" fillId="3" borderId="8" xfId="1" applyNumberFormat="1" applyFont="1" applyFill="1" applyBorder="1" applyAlignment="1" applyProtection="1">
      <alignment horizontal="center" vertical="center"/>
    </xf>
    <xf numFmtId="43" fontId="33" fillId="6" borderId="8" xfId="1" applyFont="1" applyFill="1" applyBorder="1" applyProtection="1"/>
    <xf numFmtId="43" fontId="18" fillId="3" borderId="8" xfId="1" applyFont="1" applyFill="1" applyBorder="1" applyAlignment="1" applyProtection="1">
      <alignment horizontal="center" vertical="center"/>
    </xf>
    <xf numFmtId="43" fontId="36" fillId="0" borderId="0" xfId="1" applyFont="1" applyProtection="1"/>
    <xf numFmtId="43" fontId="36" fillId="6" borderId="8" xfId="1" applyFont="1" applyFill="1" applyBorder="1" applyProtection="1"/>
    <xf numFmtId="43" fontId="15" fillId="3" borderId="8" xfId="1" applyFont="1" applyFill="1" applyBorder="1" applyAlignment="1" applyProtection="1">
      <alignment horizontal="center"/>
    </xf>
    <xf numFmtId="187" fontId="32" fillId="6" borderId="8" xfId="1" applyNumberFormat="1" applyFont="1" applyFill="1" applyBorder="1" applyProtection="1">
      <protection locked="0"/>
    </xf>
    <xf numFmtId="194" fontId="34" fillId="6" borderId="8" xfId="1" applyNumberFormat="1" applyFont="1" applyFill="1" applyBorder="1" applyProtection="1">
      <protection locked="0"/>
    </xf>
    <xf numFmtId="43" fontId="40" fillId="6" borderId="8" xfId="1" applyFont="1" applyFill="1" applyBorder="1" applyProtection="1"/>
    <xf numFmtId="14" fontId="18" fillId="6" borderId="8" xfId="0" applyNumberFormat="1" applyFont="1" applyFill="1" applyBorder="1" applyProtection="1"/>
    <xf numFmtId="194" fontId="35" fillId="6" borderId="8" xfId="1" applyNumberFormat="1" applyFont="1" applyFill="1" applyBorder="1" applyProtection="1"/>
    <xf numFmtId="193" fontId="35" fillId="6" borderId="8" xfId="1" applyNumberFormat="1" applyFont="1" applyFill="1" applyBorder="1" applyProtection="1"/>
    <xf numFmtId="43" fontId="41" fillId="6" borderId="8" xfId="1" applyFont="1" applyFill="1" applyBorder="1" applyProtection="1"/>
    <xf numFmtId="187" fontId="33" fillId="6" borderId="8" xfId="1" applyNumberFormat="1" applyFont="1" applyFill="1" applyBorder="1" applyProtection="1"/>
    <xf numFmtId="195" fontId="35" fillId="6" borderId="8" xfId="1" applyNumberFormat="1" applyFont="1" applyFill="1" applyBorder="1" applyProtection="1"/>
    <xf numFmtId="43" fontId="39" fillId="6" borderId="8" xfId="1" applyFont="1" applyFill="1" applyBorder="1" applyProtection="1"/>
    <xf numFmtId="0" fontId="2" fillId="6" borderId="0" xfId="0" applyFont="1" applyFill="1" applyProtection="1"/>
    <xf numFmtId="0" fontId="14" fillId="6" borderId="0" xfId="0" applyFont="1" applyFill="1" applyProtection="1"/>
    <xf numFmtId="0" fontId="3" fillId="6" borderId="0" xfId="0" applyFont="1" applyFill="1" applyAlignment="1" applyProtection="1">
      <alignment horizontal="center" vertical="center"/>
    </xf>
    <xf numFmtId="0" fontId="3" fillId="6" borderId="0" xfId="0" applyFont="1" applyFill="1" applyProtection="1"/>
    <xf numFmtId="187" fontId="14" fillId="6" borderId="0" xfId="0" applyNumberFormat="1" applyFont="1" applyFill="1" applyProtection="1"/>
    <xf numFmtId="43" fontId="14" fillId="6" borderId="0" xfId="1" applyFont="1" applyFill="1" applyProtection="1"/>
    <xf numFmtId="188" fontId="14" fillId="6" borderId="0" xfId="1" applyNumberFormat="1" applyFont="1" applyFill="1" applyProtection="1"/>
    <xf numFmtId="43" fontId="14" fillId="6" borderId="0" xfId="1" applyNumberFormat="1" applyFont="1" applyFill="1" applyProtection="1"/>
    <xf numFmtId="187" fontId="14" fillId="6" borderId="0" xfId="1" applyNumberFormat="1" applyFont="1" applyFill="1" applyProtection="1"/>
    <xf numFmtId="43" fontId="37" fillId="6" borderId="0" xfId="1" applyFont="1" applyFill="1" applyProtection="1"/>
    <xf numFmtId="193" fontId="14" fillId="6" borderId="0" xfId="0" applyNumberFormat="1" applyFont="1" applyFill="1" applyProtection="1"/>
    <xf numFmtId="187" fontId="2" fillId="6" borderId="0" xfId="1" applyNumberFormat="1" applyFont="1" applyFill="1" applyProtection="1"/>
    <xf numFmtId="43" fontId="2" fillId="6" borderId="0" xfId="1" applyFont="1" applyFill="1" applyProtection="1"/>
    <xf numFmtId="188" fontId="2" fillId="6" borderId="0" xfId="1" applyNumberFormat="1" applyFont="1" applyFill="1" applyProtection="1"/>
    <xf numFmtId="43" fontId="2" fillId="6" borderId="0" xfId="1" applyNumberFormat="1" applyFont="1" applyFill="1" applyProtection="1"/>
    <xf numFmtId="43" fontId="36" fillId="6" borderId="0" xfId="1" applyFont="1" applyFill="1" applyProtection="1"/>
    <xf numFmtId="193" fontId="2" fillId="6" borderId="0" xfId="0" applyNumberFormat="1" applyFont="1" applyFill="1" applyProtection="1"/>
    <xf numFmtId="0" fontId="19" fillId="6" borderId="0" xfId="0" applyFont="1" applyFill="1" applyAlignment="1" applyProtection="1">
      <alignment horizontal="center"/>
    </xf>
    <xf numFmtId="14" fontId="19" fillId="6" borderId="0" xfId="0" applyNumberFormat="1" applyFont="1" applyFill="1" applyProtection="1"/>
    <xf numFmtId="0" fontId="16" fillId="6" borderId="0" xfId="0" applyFont="1" applyFill="1" applyAlignment="1" applyProtection="1">
      <alignment horizontal="center"/>
    </xf>
    <xf numFmtId="0" fontId="14" fillId="6" borderId="0" xfId="0" applyFont="1" applyFill="1" applyAlignment="1" applyProtection="1"/>
    <xf numFmtId="187" fontId="32" fillId="6" borderId="0" xfId="1" applyNumberFormat="1" applyFont="1" applyFill="1" applyProtection="1"/>
    <xf numFmtId="43" fontId="32" fillId="6" borderId="0" xfId="1" applyFont="1" applyFill="1" applyProtection="1"/>
    <xf numFmtId="0" fontId="14" fillId="6" borderId="18" xfId="0" applyFont="1" applyFill="1" applyBorder="1" applyProtection="1"/>
    <xf numFmtId="43" fontId="14" fillId="6" borderId="18" xfId="0" applyNumberFormat="1" applyFont="1" applyFill="1" applyBorder="1" applyProtection="1"/>
    <xf numFmtId="187" fontId="14" fillId="6" borderId="18" xfId="1" applyNumberFormat="1" applyFont="1" applyFill="1" applyBorder="1" applyProtection="1"/>
    <xf numFmtId="43" fontId="37" fillId="6" borderId="18" xfId="1" applyFont="1" applyFill="1" applyBorder="1" applyProtection="1"/>
    <xf numFmtId="0" fontId="14" fillId="6" borderId="19" xfId="0" applyFont="1" applyFill="1" applyBorder="1" applyProtection="1"/>
    <xf numFmtId="43" fontId="37" fillId="6" borderId="20" xfId="1" applyFont="1" applyFill="1" applyBorder="1" applyProtection="1"/>
    <xf numFmtId="0" fontId="15" fillId="6" borderId="21" xfId="0" applyFont="1" applyFill="1" applyBorder="1" applyAlignment="1" applyProtection="1">
      <alignment vertical="center"/>
    </xf>
    <xf numFmtId="43" fontId="15" fillId="6" borderId="0" xfId="0" applyNumberFormat="1" applyFont="1" applyFill="1" applyBorder="1" applyAlignment="1" applyProtection="1">
      <alignment vertical="center"/>
    </xf>
    <xf numFmtId="187" fontId="15" fillId="6" borderId="0" xfId="1" applyNumberFormat="1" applyFont="1" applyFill="1" applyBorder="1" applyAlignment="1" applyProtection="1">
      <alignment vertical="center"/>
    </xf>
    <xf numFmtId="43" fontId="38" fillId="6" borderId="0" xfId="1" applyFont="1" applyFill="1" applyBorder="1" applyAlignment="1" applyProtection="1">
      <alignment vertical="center"/>
    </xf>
    <xf numFmtId="43" fontId="38" fillId="6" borderId="22" xfId="1" applyFont="1" applyFill="1" applyBorder="1" applyAlignment="1" applyProtection="1">
      <alignment vertical="center"/>
    </xf>
    <xf numFmtId="188" fontId="16" fillId="6" borderId="23" xfId="1" applyNumberFormat="1" applyFont="1" applyFill="1" applyBorder="1" applyAlignment="1" applyProtection="1">
      <alignment vertical="center"/>
    </xf>
    <xf numFmtId="43" fontId="16" fillId="6" borderId="24" xfId="1" applyNumberFormat="1" applyFont="1" applyFill="1" applyBorder="1" applyAlignment="1" applyProtection="1">
      <alignment vertical="center"/>
    </xf>
    <xf numFmtId="187" fontId="16" fillId="6" borderId="24" xfId="1" applyNumberFormat="1" applyFont="1" applyFill="1" applyBorder="1" applyAlignment="1" applyProtection="1">
      <alignment vertical="center"/>
    </xf>
    <xf numFmtId="43" fontId="38" fillId="6" borderId="24" xfId="1" applyFont="1" applyFill="1" applyBorder="1" applyAlignment="1" applyProtection="1">
      <alignment vertical="center"/>
    </xf>
    <xf numFmtId="43" fontId="38" fillId="6" borderId="25" xfId="1" applyFont="1" applyFill="1" applyBorder="1" applyAlignment="1" applyProtection="1">
      <alignment vertical="center"/>
    </xf>
    <xf numFmtId="0" fontId="31" fillId="3" borderId="0" xfId="0" applyFont="1" applyFill="1" applyAlignment="1" applyProtection="1">
      <alignment horizontal="left"/>
    </xf>
    <xf numFmtId="43" fontId="2" fillId="3" borderId="0" xfId="1" applyNumberFormat="1" applyFont="1" applyFill="1" applyProtection="1"/>
    <xf numFmtId="188" fontId="20" fillId="8" borderId="9" xfId="1" applyNumberFormat="1" applyFont="1" applyFill="1" applyBorder="1" applyAlignment="1" applyProtection="1">
      <alignment horizontal="left"/>
    </xf>
    <xf numFmtId="188" fontId="20" fillId="8" borderId="10" xfId="1" applyNumberFormat="1" applyFont="1" applyFill="1" applyBorder="1" applyProtection="1"/>
    <xf numFmtId="195" fontId="17" fillId="8" borderId="10" xfId="1" applyNumberFormat="1" applyFont="1" applyFill="1" applyBorder="1" applyProtection="1"/>
    <xf numFmtId="193" fontId="17" fillId="8" borderId="10" xfId="1" applyNumberFormat="1" applyFont="1" applyFill="1" applyBorder="1" applyProtection="1"/>
    <xf numFmtId="43" fontId="21" fillId="8" borderId="11" xfId="1" applyNumberFormat="1" applyFont="1" applyFill="1" applyBorder="1" applyProtection="1"/>
    <xf numFmtId="0" fontId="20" fillId="8" borderId="9" xfId="0" applyFont="1" applyFill="1" applyBorder="1" applyAlignment="1" applyProtection="1">
      <alignment horizontal="left"/>
    </xf>
    <xf numFmtId="188" fontId="20" fillId="8" borderId="10" xfId="1" applyNumberFormat="1" applyFont="1" applyFill="1" applyBorder="1" applyAlignment="1" applyProtection="1">
      <alignment horizontal="left"/>
    </xf>
    <xf numFmtId="43" fontId="20" fillId="8" borderId="10" xfId="1" applyNumberFormat="1" applyFont="1" applyFill="1" applyBorder="1" applyAlignment="1" applyProtection="1">
      <alignment horizontal="left"/>
    </xf>
    <xf numFmtId="43" fontId="20" fillId="3" borderId="8" xfId="1" applyFont="1" applyFill="1" applyBorder="1" applyAlignment="1" applyProtection="1">
      <alignment horizontal="center"/>
    </xf>
    <xf numFmtId="191" fontId="44" fillId="9" borderId="1" xfId="4" applyNumberFormat="1" applyFont="1" applyFill="1" applyBorder="1" applyProtection="1"/>
    <xf numFmtId="189" fontId="44" fillId="9" borderId="8" xfId="5" applyNumberFormat="1" applyFont="1" applyFill="1" applyBorder="1" applyProtection="1"/>
    <xf numFmtId="43" fontId="44" fillId="9" borderId="8" xfId="5" applyFont="1" applyFill="1" applyBorder="1" applyProtection="1"/>
    <xf numFmtId="0" fontId="44" fillId="9" borderId="8" xfId="4" applyFont="1" applyFill="1" applyBorder="1" applyProtection="1"/>
    <xf numFmtId="43" fontId="45" fillId="9" borderId="8" xfId="5" applyFont="1" applyFill="1" applyBorder="1" applyAlignment="1" applyProtection="1">
      <alignment horizontal="center"/>
    </xf>
    <xf numFmtId="43" fontId="43" fillId="9" borderId="8" xfId="5" applyFont="1" applyFill="1" applyBorder="1" applyProtection="1"/>
    <xf numFmtId="10" fontId="44" fillId="9" borderId="8" xfId="7" applyNumberFormat="1" applyFont="1" applyFill="1" applyBorder="1" applyProtection="1"/>
    <xf numFmtId="43" fontId="7" fillId="2" borderId="1" xfId="5" applyFont="1" applyFill="1" applyBorder="1" applyProtection="1">
      <protection locked="0"/>
    </xf>
    <xf numFmtId="43" fontId="8" fillId="2" borderId="1" xfId="5" applyFont="1" applyFill="1" applyBorder="1" applyProtection="1">
      <protection locked="0"/>
    </xf>
    <xf numFmtId="40" fontId="8" fillId="2" borderId="1" xfId="5" applyNumberFormat="1" applyFont="1" applyFill="1" applyBorder="1" applyProtection="1">
      <protection locked="0"/>
    </xf>
    <xf numFmtId="0" fontId="43" fillId="9" borderId="8" xfId="4" applyFont="1" applyFill="1" applyBorder="1" applyAlignment="1" applyProtection="1">
      <alignment horizontal="center" vertical="center" wrapText="1"/>
    </xf>
    <xf numFmtId="43" fontId="43" fillId="9" borderId="8" xfId="5" applyFont="1" applyFill="1" applyBorder="1" applyAlignment="1" applyProtection="1">
      <alignment horizontal="center" vertical="center" wrapText="1"/>
    </xf>
    <xf numFmtId="0" fontId="43" fillId="9" borderId="8" xfId="4" applyFont="1" applyFill="1" applyBorder="1" applyAlignment="1" applyProtection="1">
      <alignment horizontal="center"/>
    </xf>
    <xf numFmtId="43" fontId="43" fillId="9" borderId="8" xfId="5" applyFont="1" applyFill="1" applyBorder="1" applyAlignment="1" applyProtection="1">
      <alignment horizontal="center"/>
    </xf>
    <xf numFmtId="40" fontId="43" fillId="9" borderId="8" xfId="5" applyNumberFormat="1" applyFont="1" applyFill="1" applyBorder="1" applyAlignment="1" applyProtection="1">
      <alignment horizontal="right"/>
    </xf>
    <xf numFmtId="0" fontId="44" fillId="9" borderId="9" xfId="4" applyFont="1" applyFill="1" applyBorder="1" applyProtection="1"/>
    <xf numFmtId="43" fontId="44" fillId="9" borderId="11" xfId="5" applyFont="1" applyFill="1" applyBorder="1" applyProtection="1"/>
    <xf numFmtId="0" fontId="43" fillId="9" borderId="3" xfId="4" applyFont="1" applyFill="1" applyBorder="1" applyAlignment="1" applyProtection="1">
      <alignment horizontal="center"/>
    </xf>
    <xf numFmtId="0" fontId="44" fillId="9" borderId="9" xfId="4" applyFont="1" applyFill="1" applyBorder="1" applyAlignment="1" applyProtection="1">
      <alignment horizontal="left"/>
    </xf>
    <xf numFmtId="0" fontId="44" fillId="9" borderId="9" xfId="4" applyFont="1" applyFill="1" applyBorder="1" applyAlignment="1" applyProtection="1">
      <alignment horizontal="left" vertical="center"/>
    </xf>
    <xf numFmtId="0" fontId="44" fillId="9" borderId="9" xfId="4" applyFont="1" applyFill="1" applyBorder="1" applyAlignment="1" applyProtection="1">
      <alignment horizontal="left" wrapText="1"/>
    </xf>
    <xf numFmtId="188" fontId="46" fillId="6" borderId="0" xfId="1" applyNumberFormat="1" applyFont="1" applyFill="1" applyAlignment="1" applyProtection="1">
      <alignment horizontal="center"/>
    </xf>
    <xf numFmtId="0" fontId="32" fillId="6" borderId="0" xfId="0" applyFont="1" applyFill="1" applyAlignment="1" applyProtection="1">
      <alignment horizontal="left"/>
    </xf>
    <xf numFmtId="14" fontId="32" fillId="6" borderId="0" xfId="0" applyNumberFormat="1" applyFont="1" applyFill="1" applyAlignment="1" applyProtection="1">
      <alignment horizontal="center"/>
    </xf>
    <xf numFmtId="43" fontId="2" fillId="6" borderId="0" xfId="1" applyNumberFormat="1" applyFont="1" applyFill="1" applyAlignment="1" applyProtection="1">
      <alignment horizontal="center"/>
    </xf>
    <xf numFmtId="43" fontId="8" fillId="9" borderId="1" xfId="5" applyFont="1" applyFill="1" applyBorder="1" applyProtection="1"/>
    <xf numFmtId="43" fontId="8" fillId="9" borderId="2" xfId="5" applyFont="1" applyFill="1" applyBorder="1" applyAlignment="1" applyProtection="1">
      <alignment horizontal="center"/>
    </xf>
    <xf numFmtId="43" fontId="7" fillId="2" borderId="4" xfId="5" applyFont="1" applyFill="1" applyBorder="1" applyProtection="1">
      <protection locked="0"/>
    </xf>
    <xf numFmtId="43" fontId="8" fillId="9" borderId="26" xfId="5" applyFont="1" applyFill="1" applyBorder="1" applyAlignment="1" applyProtection="1">
      <alignment horizontal="center"/>
    </xf>
    <xf numFmtId="43" fontId="7" fillId="2" borderId="3" xfId="5" applyFont="1" applyFill="1" applyBorder="1" applyProtection="1">
      <protection locked="0"/>
    </xf>
    <xf numFmtId="40" fontId="8" fillId="2" borderId="3" xfId="5" applyNumberFormat="1" applyFont="1" applyFill="1" applyBorder="1" applyProtection="1">
      <protection locked="0"/>
    </xf>
    <xf numFmtId="43" fontId="8" fillId="2" borderId="3" xfId="5" applyFont="1" applyFill="1" applyBorder="1" applyProtection="1">
      <protection locked="0"/>
    </xf>
    <xf numFmtId="43" fontId="44" fillId="9" borderId="20" xfId="5" applyFont="1" applyFill="1" applyBorder="1" applyProtection="1"/>
    <xf numFmtId="0" fontId="43" fillId="9" borderId="0" xfId="4" applyFont="1" applyFill="1" applyAlignment="1" applyProtection="1">
      <alignment horizontal="right"/>
    </xf>
    <xf numFmtId="0" fontId="44" fillId="9" borderId="0" xfId="4" applyFont="1" applyFill="1" applyAlignment="1" applyProtection="1">
      <alignment horizontal="right"/>
    </xf>
    <xf numFmtId="0" fontId="45" fillId="9" borderId="0" xfId="6" applyFont="1" applyFill="1" applyAlignment="1" applyProtection="1">
      <alignment horizontal="right"/>
    </xf>
    <xf numFmtId="0" fontId="44" fillId="9" borderId="0" xfId="6" applyFont="1" applyFill="1" applyAlignment="1" applyProtection="1">
      <alignment horizontal="right"/>
    </xf>
    <xf numFmtId="3" fontId="44" fillId="9" borderId="0" xfId="6" applyNumberFormat="1" applyFont="1" applyFill="1" applyAlignment="1" applyProtection="1">
      <alignment horizontal="right"/>
    </xf>
    <xf numFmtId="190" fontId="44" fillId="9" borderId="0" xfId="5" applyNumberFormat="1" applyFont="1" applyFill="1" applyAlignment="1" applyProtection="1">
      <alignment horizontal="right"/>
    </xf>
    <xf numFmtId="0" fontId="44" fillId="9" borderId="29" xfId="4" applyFont="1" applyFill="1" applyBorder="1" applyAlignment="1" applyProtection="1">
      <alignment horizontal="left"/>
    </xf>
    <xf numFmtId="0" fontId="44" fillId="9" borderId="10" xfId="4" applyFont="1" applyFill="1" applyBorder="1" applyAlignment="1" applyProtection="1">
      <alignment horizontal="left"/>
    </xf>
    <xf numFmtId="0" fontId="44" fillId="9" borderId="11" xfId="4" applyFont="1" applyFill="1" applyBorder="1" applyAlignment="1" applyProtection="1">
      <alignment horizontal="left"/>
    </xf>
    <xf numFmtId="0" fontId="44" fillId="9" borderId="8" xfId="4" applyFont="1" applyFill="1" applyBorder="1" applyAlignment="1" applyProtection="1">
      <alignment horizontal="left"/>
    </xf>
    <xf numFmtId="0" fontId="42" fillId="9" borderId="2" xfId="4" applyFont="1" applyFill="1" applyBorder="1" applyAlignment="1" applyProtection="1">
      <alignment horizontal="center" vertical="center"/>
    </xf>
    <xf numFmtId="0" fontId="42" fillId="9" borderId="5" xfId="4" applyFont="1" applyFill="1" applyBorder="1" applyAlignment="1" applyProtection="1">
      <alignment horizontal="center" vertical="center"/>
    </xf>
    <xf numFmtId="0" fontId="42" fillId="9" borderId="6" xfId="4" applyFont="1" applyFill="1" applyBorder="1" applyAlignment="1" applyProtection="1">
      <alignment horizontal="center" vertical="center"/>
    </xf>
    <xf numFmtId="0" fontId="43" fillId="9" borderId="8" xfId="4" applyFont="1" applyFill="1" applyBorder="1" applyAlignment="1" applyProtection="1">
      <alignment horizontal="center" vertical="center"/>
    </xf>
    <xf numFmtId="40" fontId="44" fillId="9" borderId="4" xfId="5" applyNumberFormat="1" applyFont="1" applyFill="1" applyBorder="1" applyAlignment="1" applyProtection="1">
      <alignment horizontal="center" vertical="center"/>
    </xf>
    <xf numFmtId="40" fontId="44" fillId="9" borderId="1" xfId="5" applyNumberFormat="1" applyFont="1" applyFill="1" applyBorder="1" applyAlignment="1" applyProtection="1">
      <alignment horizontal="center" vertical="center"/>
    </xf>
    <xf numFmtId="0" fontId="43" fillId="9" borderId="27" xfId="4" applyFont="1" applyFill="1" applyBorder="1" applyAlignment="1" applyProtection="1">
      <alignment horizontal="center"/>
    </xf>
    <xf numFmtId="0" fontId="43" fillId="9" borderId="15" xfId="4" applyFont="1" applyFill="1" applyBorder="1" applyAlignment="1" applyProtection="1">
      <alignment horizontal="center"/>
    </xf>
    <xf numFmtId="0" fontId="43" fillId="9" borderId="28" xfId="4" applyFont="1" applyFill="1" applyBorder="1" applyAlignment="1" applyProtection="1">
      <alignment horizontal="center"/>
    </xf>
    <xf numFmtId="0" fontId="6" fillId="0" borderId="0" xfId="4" applyFont="1" applyAlignment="1" applyProtection="1">
      <alignment horizontal="center"/>
    </xf>
    <xf numFmtId="43" fontId="43" fillId="9" borderId="8" xfId="5" applyFont="1" applyFill="1" applyBorder="1" applyAlignment="1" applyProtection="1">
      <alignment horizontal="center" vertical="center" wrapText="1"/>
    </xf>
    <xf numFmtId="43" fontId="44" fillId="9" borderId="17" xfId="5" applyFont="1" applyFill="1" applyBorder="1" applyAlignment="1" applyProtection="1">
      <alignment horizontal="center" vertical="center"/>
    </xf>
    <xf numFmtId="43" fontId="44" fillId="9" borderId="8" xfId="5" applyFont="1" applyFill="1" applyBorder="1" applyAlignment="1" applyProtection="1">
      <alignment horizontal="center" vertical="center"/>
    </xf>
    <xf numFmtId="0" fontId="44" fillId="9" borderId="11" xfId="4" applyFont="1" applyFill="1" applyBorder="1" applyAlignment="1" applyProtection="1">
      <alignment horizontal="left" wrapText="1"/>
    </xf>
    <xf numFmtId="0" fontId="44" fillId="9" borderId="8" xfId="4" applyFont="1" applyFill="1" applyBorder="1" applyAlignment="1" applyProtection="1">
      <alignment horizontal="left" wrapText="1"/>
    </xf>
    <xf numFmtId="0" fontId="44" fillId="9" borderId="11" xfId="4" applyFont="1" applyFill="1" applyBorder="1" applyAlignment="1" applyProtection="1">
      <alignment horizontal="left" vertical="center" wrapText="1"/>
    </xf>
    <xf numFmtId="0" fontId="44" fillId="9" borderId="8" xfId="4" applyFont="1" applyFill="1" applyBorder="1" applyAlignment="1" applyProtection="1">
      <alignment horizontal="left" vertical="center" wrapText="1"/>
    </xf>
    <xf numFmtId="0" fontId="44" fillId="9" borderId="11" xfId="4" applyFont="1" applyFill="1" applyBorder="1" applyAlignment="1" applyProtection="1">
      <alignment horizontal="left" vertical="center"/>
    </xf>
    <xf numFmtId="0" fontId="44" fillId="9" borderId="8" xfId="4" applyFont="1" applyFill="1" applyBorder="1" applyAlignment="1" applyProtection="1">
      <alignment horizontal="left" vertical="center"/>
    </xf>
    <xf numFmtId="192" fontId="15" fillId="7" borderId="8" xfId="1" applyNumberFormat="1" applyFont="1" applyFill="1" applyBorder="1" applyAlignment="1" applyProtection="1">
      <alignment horizontal="center" vertical="center"/>
    </xf>
    <xf numFmtId="43" fontId="15" fillId="7" borderId="8" xfId="1" applyNumberFormat="1" applyFont="1" applyFill="1" applyBorder="1" applyAlignment="1" applyProtection="1">
      <alignment horizontal="center" vertical="center"/>
    </xf>
    <xf numFmtId="193" fontId="18" fillId="3" borderId="8" xfId="1" applyNumberFormat="1" applyFont="1" applyFill="1" applyBorder="1" applyAlignment="1" applyProtection="1">
      <alignment horizontal="center" vertical="center"/>
    </xf>
    <xf numFmtId="0" fontId="30" fillId="3" borderId="18" xfId="0" applyFont="1" applyFill="1" applyBorder="1" applyAlignment="1" applyProtection="1">
      <alignment horizontal="center"/>
      <protection locked="0"/>
    </xf>
    <xf numFmtId="0" fontId="30" fillId="3" borderId="20" xfId="0" applyFont="1" applyFill="1" applyBorder="1" applyAlignment="1" applyProtection="1">
      <alignment horizontal="center"/>
      <protection locked="0"/>
    </xf>
    <xf numFmtId="43" fontId="15" fillId="7" borderId="16" xfId="1" applyNumberFormat="1" applyFont="1" applyFill="1" applyBorder="1" applyAlignment="1" applyProtection="1">
      <alignment horizontal="center" vertical="center"/>
    </xf>
    <xf numFmtId="43" fontId="15" fillId="7" borderId="17" xfId="1" applyNumberFormat="1" applyFont="1" applyFill="1" applyBorder="1" applyAlignment="1" applyProtection="1">
      <alignment horizontal="center" vertical="center"/>
    </xf>
    <xf numFmtId="188" fontId="15" fillId="3" borderId="9" xfId="1" applyNumberFormat="1" applyFont="1" applyFill="1" applyBorder="1" applyAlignment="1" applyProtection="1">
      <alignment horizontal="center"/>
    </xf>
    <xf numFmtId="188" fontId="15" fillId="3" borderId="10" xfId="1" applyNumberFormat="1" applyFont="1" applyFill="1" applyBorder="1" applyAlignment="1" applyProtection="1">
      <alignment horizontal="center"/>
    </xf>
    <xf numFmtId="188" fontId="15" fillId="3" borderId="11" xfId="1" applyNumberFormat="1" applyFont="1" applyFill="1" applyBorder="1" applyAlignment="1" applyProtection="1">
      <alignment horizontal="center"/>
    </xf>
    <xf numFmtId="43" fontId="29" fillId="6" borderId="0" xfId="1" applyFont="1" applyFill="1" applyAlignment="1" applyProtection="1">
      <alignment horizontal="left"/>
    </xf>
    <xf numFmtId="0" fontId="18" fillId="3" borderId="8" xfId="0" applyFont="1" applyFill="1" applyBorder="1" applyAlignment="1" applyProtection="1">
      <alignment horizontal="center" vertical="center"/>
    </xf>
    <xf numFmtId="43" fontId="18" fillId="3" borderId="8" xfId="1" applyFont="1" applyFill="1" applyBorder="1" applyAlignment="1" applyProtection="1">
      <alignment horizontal="center" vertical="center"/>
    </xf>
    <xf numFmtId="188" fontId="18" fillId="3" borderId="8" xfId="1" applyNumberFormat="1" applyFont="1" applyFill="1" applyBorder="1" applyAlignment="1" applyProtection="1">
      <alignment horizontal="center" vertical="center"/>
    </xf>
    <xf numFmtId="187" fontId="18" fillId="3" borderId="8" xfId="1" applyNumberFormat="1" applyFont="1" applyFill="1" applyBorder="1" applyAlignment="1" applyProtection="1">
      <alignment horizontal="center" vertical="center"/>
    </xf>
    <xf numFmtId="14" fontId="18" fillId="3" borderId="8" xfId="0" applyNumberFormat="1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 xr:uid="{811085E6-6B57-46F7-AD53-1AB7CB01E3CF}"/>
    <cellStyle name="Hyperlink" xfId="8" builtinId="8"/>
    <cellStyle name="Normal" xfId="0" builtinId="0"/>
    <cellStyle name="Normal 2" xfId="2" xr:uid="{B1B1FA82-7D56-43CE-AF31-5F121B4EBEED}"/>
    <cellStyle name="Normal 3" xfId="4" xr:uid="{6C4E2354-2929-469D-A460-E7F1C7F5CCD4}"/>
    <cellStyle name="Normal_income tax" xfId="6" xr:uid="{BA316D4C-CAAC-43E5-931A-C615DFE83856}"/>
    <cellStyle name="Percent" xfId="7" builtinId="5"/>
    <cellStyle name="Percent 2" xfId="3" xr:uid="{9AED7007-6B8C-4D2B-ADCF-A931136587ED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26" Type="http://schemas.openxmlformats.org/officeDocument/2006/relationships/image" Target="../media/image34.png"/><Relationship Id="rId39" Type="http://schemas.openxmlformats.org/officeDocument/2006/relationships/image" Target="../media/image47.png"/><Relationship Id="rId21" Type="http://schemas.openxmlformats.org/officeDocument/2006/relationships/image" Target="../media/image29.png"/><Relationship Id="rId34" Type="http://schemas.openxmlformats.org/officeDocument/2006/relationships/image" Target="../media/image42.png"/><Relationship Id="rId42" Type="http://schemas.openxmlformats.org/officeDocument/2006/relationships/image" Target="../media/image50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29" Type="http://schemas.openxmlformats.org/officeDocument/2006/relationships/image" Target="../media/image37.png"/><Relationship Id="rId41" Type="http://schemas.openxmlformats.org/officeDocument/2006/relationships/image" Target="../media/image49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2.png"/><Relationship Id="rId32" Type="http://schemas.openxmlformats.org/officeDocument/2006/relationships/image" Target="../media/image40.png"/><Relationship Id="rId37" Type="http://schemas.openxmlformats.org/officeDocument/2006/relationships/image" Target="../media/image45.png"/><Relationship Id="rId40" Type="http://schemas.openxmlformats.org/officeDocument/2006/relationships/image" Target="../media/image48.pn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1.png"/><Relationship Id="rId28" Type="http://schemas.openxmlformats.org/officeDocument/2006/relationships/image" Target="../media/image36.png"/><Relationship Id="rId36" Type="http://schemas.openxmlformats.org/officeDocument/2006/relationships/image" Target="../media/image44.png"/><Relationship Id="rId10" Type="http://schemas.openxmlformats.org/officeDocument/2006/relationships/image" Target="../media/image18.png"/><Relationship Id="rId19" Type="http://schemas.openxmlformats.org/officeDocument/2006/relationships/image" Target="../media/image27.png"/><Relationship Id="rId31" Type="http://schemas.openxmlformats.org/officeDocument/2006/relationships/image" Target="../media/image39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png"/><Relationship Id="rId35" Type="http://schemas.openxmlformats.org/officeDocument/2006/relationships/image" Target="../media/image43.png"/><Relationship Id="rId43" Type="http://schemas.openxmlformats.org/officeDocument/2006/relationships/image" Target="../media/image51.png"/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3.png"/><Relationship Id="rId33" Type="http://schemas.openxmlformats.org/officeDocument/2006/relationships/image" Target="../media/image41.png"/><Relationship Id="rId38" Type="http://schemas.openxmlformats.org/officeDocument/2006/relationships/image" Target="../media/image4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2559660</xdr:colOff>
      <xdr:row>2</xdr:row>
      <xdr:rowOff>233488</xdr:rowOff>
    </xdr:from>
    <xdr:to>
      <xdr:col>1</xdr:col>
      <xdr:colOff>3111500</xdr:colOff>
      <xdr:row>4</xdr:row>
      <xdr:rowOff>4335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9C740E-08F1-47F8-88BC-486091FC85A6}"/>
            </a:ext>
          </a:extLst>
        </xdr:cNvPr>
        <xdr:cNvSpPr/>
      </xdr:nvSpPr>
      <xdr:spPr>
        <a:xfrm>
          <a:off x="2693010" y="785938"/>
          <a:ext cx="551840" cy="237572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80467</xdr:colOff>
      <xdr:row>18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DBB2A2-7378-46E3-AC2F-E7841525D964}"/>
            </a:ext>
          </a:extLst>
        </xdr:cNvPr>
        <xdr:cNvSpPr txBox="1"/>
      </xdr:nvSpPr>
      <xdr:spPr>
        <a:xfrm>
          <a:off x="213817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6</xdr:col>
      <xdr:colOff>176892</xdr:colOff>
      <xdr:row>6</xdr:row>
      <xdr:rowOff>149678</xdr:rowOff>
    </xdr:from>
    <xdr:to>
      <xdr:col>13</xdr:col>
      <xdr:colOff>326275</xdr:colOff>
      <xdr:row>15</xdr:row>
      <xdr:rowOff>108857</xdr:rowOff>
    </xdr:to>
    <xdr:pic>
      <xdr:nvPicPr>
        <xdr:cNvPr id="5" name="Picture 4" descr="ออมให้เงินโต ตอนที่ 4.2 วางแผนภาษีภาคจบ มาลดภาษีกันเถอะ - Pantip">
          <a:extLst>
            <a:ext uri="{FF2B5EF4-FFF2-40B4-BE49-F238E27FC236}">
              <a16:creationId xmlns:a16="http://schemas.microsoft.com/office/drawing/2014/main" id="{3876D9B9-DF59-4544-9647-1E14700D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8178" y="1673678"/>
          <a:ext cx="5864383" cy="281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28</xdr:col>
      <xdr:colOff>303480</xdr:colOff>
      <xdr:row>35</xdr:row>
      <xdr:rowOff>113517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4A43F564-D289-459A-8CA6-90F8DB3E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80975"/>
          <a:ext cx="10561905" cy="62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35</xdr:row>
      <xdr:rowOff>66675</xdr:rowOff>
    </xdr:from>
    <xdr:to>
      <xdr:col>28</xdr:col>
      <xdr:colOff>303481</xdr:colOff>
      <xdr:row>73</xdr:row>
      <xdr:rowOff>56292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5F68295-ED74-4C6C-806C-3B2DC60D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6400800"/>
          <a:ext cx="10552381" cy="6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73</xdr:row>
      <xdr:rowOff>0</xdr:rowOff>
    </xdr:from>
    <xdr:to>
      <xdr:col>28</xdr:col>
      <xdr:colOff>370149</xdr:colOff>
      <xdr:row>110</xdr:row>
      <xdr:rowOff>180115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5205140-7A80-4793-9F3D-B57F7340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5" y="13211175"/>
          <a:ext cx="10609524" cy="6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110</xdr:row>
      <xdr:rowOff>133350</xdr:rowOff>
    </xdr:from>
    <xdr:to>
      <xdr:col>29</xdr:col>
      <xdr:colOff>8193</xdr:colOff>
      <xdr:row>148</xdr:row>
      <xdr:rowOff>142014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649F334-D3B5-41A9-8921-DFE2F400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050" y="20040600"/>
          <a:ext cx="10657143" cy="6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148</xdr:row>
      <xdr:rowOff>38100</xdr:rowOff>
    </xdr:from>
    <xdr:to>
      <xdr:col>29</xdr:col>
      <xdr:colOff>74840</xdr:colOff>
      <xdr:row>186</xdr:row>
      <xdr:rowOff>46764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5213DEC3-D998-4825-B8C6-D75CBFCB4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26822400"/>
          <a:ext cx="10876190" cy="68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185</xdr:row>
      <xdr:rowOff>152400</xdr:rowOff>
    </xdr:from>
    <xdr:to>
      <xdr:col>28</xdr:col>
      <xdr:colOff>255858</xdr:colOff>
      <xdr:row>220</xdr:row>
      <xdr:rowOff>161132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5E5B86B5-069C-4236-B503-F685ED16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525" y="33632775"/>
          <a:ext cx="10533333" cy="6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220</xdr:row>
      <xdr:rowOff>114300</xdr:rowOff>
    </xdr:from>
    <xdr:to>
      <xdr:col>28</xdr:col>
      <xdr:colOff>293942</xdr:colOff>
      <xdr:row>232</xdr:row>
      <xdr:rowOff>123552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4A0FEBC5-9B46-4D8F-9AA1-62B19397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" y="39928800"/>
          <a:ext cx="10666667" cy="21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304800</xdr:rowOff>
    </xdr:to>
    <xdr:pic>
      <xdr:nvPicPr>
        <xdr:cNvPr id="2" name="Picture 1" descr="btc">
          <a:extLst>
            <a:ext uri="{FF2B5EF4-FFF2-40B4-BE49-F238E27FC236}">
              <a16:creationId xmlns:a16="http://schemas.microsoft.com/office/drawing/2014/main" id="{59E64B86-99D5-4684-B113-DC40A7D5F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pic>
      <xdr:nvPicPr>
        <xdr:cNvPr id="3" name="Picture 2" descr="eth">
          <a:extLst>
            <a:ext uri="{FF2B5EF4-FFF2-40B4-BE49-F238E27FC236}">
              <a16:creationId xmlns:a16="http://schemas.microsoft.com/office/drawing/2014/main" id="{8BA67092-5ABC-419C-8345-D25043FC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304800</xdr:rowOff>
    </xdr:to>
    <xdr:pic>
      <xdr:nvPicPr>
        <xdr:cNvPr id="4" name="Picture 3" descr="ltc">
          <a:extLst>
            <a:ext uri="{FF2B5EF4-FFF2-40B4-BE49-F238E27FC236}">
              <a16:creationId xmlns:a16="http://schemas.microsoft.com/office/drawing/2014/main" id="{A22A4424-1034-492F-A392-4E96CEB2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35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pic>
      <xdr:nvPicPr>
        <xdr:cNvPr id="5" name="Picture 4" descr="xrp">
          <a:extLst>
            <a:ext uri="{FF2B5EF4-FFF2-40B4-BE49-F238E27FC236}">
              <a16:creationId xmlns:a16="http://schemas.microsoft.com/office/drawing/2014/main" id="{C9763B81-E680-4EDE-BE36-2A1B2F2E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50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pic>
      <xdr:nvPicPr>
        <xdr:cNvPr id="6" name="Picture 5" descr="bch">
          <a:extLst>
            <a:ext uri="{FF2B5EF4-FFF2-40B4-BE49-F238E27FC236}">
              <a16:creationId xmlns:a16="http://schemas.microsoft.com/office/drawing/2014/main" id="{5D093D9B-B5CD-44D8-A60A-F555A4389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pic>
      <xdr:nvPicPr>
        <xdr:cNvPr id="7" name="Picture 6" descr="usdt">
          <a:extLst>
            <a:ext uri="{FF2B5EF4-FFF2-40B4-BE49-F238E27FC236}">
              <a16:creationId xmlns:a16="http://schemas.microsoft.com/office/drawing/2014/main" id="{1EF2DF13-C1E0-472E-B7C2-6AAFA3941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26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5440E75-7C2D-415C-94D6-3B5DE52B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42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133350</xdr:rowOff>
    </xdr:from>
    <xdr:to>
      <xdr:col>1</xdr:col>
      <xdr:colOff>304800</xdr:colOff>
      <xdr:row>10</xdr:row>
      <xdr:rowOff>85725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10658F-9361-4DB4-86DE-B9569500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93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A4140B6-AF09-48F5-B209-9779F489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41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697028A-9344-4659-AFE8-1DB5A9D1D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79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pic>
      <xdr:nvPicPr>
        <xdr:cNvPr id="12" name="Picture 11" descr="ENJ">
          <a:extLst>
            <a:ext uri="{FF2B5EF4-FFF2-40B4-BE49-F238E27FC236}">
              <a16:creationId xmlns:a16="http://schemas.microsoft.com/office/drawing/2014/main" id="{A38308EB-2333-459C-A0C7-3DB67C44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17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pic>
      <xdr:nvPicPr>
        <xdr:cNvPr id="13" name="Picture 12" descr="OMG">
          <a:extLst>
            <a:ext uri="{FF2B5EF4-FFF2-40B4-BE49-F238E27FC236}">
              <a16:creationId xmlns:a16="http://schemas.microsoft.com/office/drawing/2014/main" id="{E16E48CB-5A62-4754-AD92-653A3660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09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pic>
      <xdr:nvPicPr>
        <xdr:cNvPr id="14" name="Picture 13" descr="YFI">
          <a:extLst>
            <a:ext uri="{FF2B5EF4-FFF2-40B4-BE49-F238E27FC236}">
              <a16:creationId xmlns:a16="http://schemas.microsoft.com/office/drawing/2014/main" id="{724CFD69-D8FE-4771-90A4-84A7E09C6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304800</xdr:rowOff>
    </xdr:to>
    <xdr:pic>
      <xdr:nvPicPr>
        <xdr:cNvPr id="15" name="Picture 14" descr="MKR">
          <a:extLst>
            <a:ext uri="{FF2B5EF4-FFF2-40B4-BE49-F238E27FC236}">
              <a16:creationId xmlns:a16="http://schemas.microsoft.com/office/drawing/2014/main" id="{160785EC-D8EC-4AA9-81BE-BEB4912B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77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304800</xdr:rowOff>
    </xdr:to>
    <xdr:pic>
      <xdr:nvPicPr>
        <xdr:cNvPr id="16" name="Picture 15" descr="SXP">
          <a:extLst>
            <a:ext uri="{FF2B5EF4-FFF2-40B4-BE49-F238E27FC236}">
              <a16:creationId xmlns:a16="http://schemas.microsoft.com/office/drawing/2014/main" id="{A4E4E100-70BD-4ABE-9EFD-777E5BCDA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304800</xdr:rowOff>
    </xdr:to>
    <xdr:pic>
      <xdr:nvPicPr>
        <xdr:cNvPr id="17" name="Picture 16" descr="ZMT_ZipmexToken_Icon">
          <a:extLst>
            <a:ext uri="{FF2B5EF4-FFF2-40B4-BE49-F238E27FC236}">
              <a16:creationId xmlns:a16="http://schemas.microsoft.com/office/drawing/2014/main" id="{73BEAFDB-85C2-41AE-9D5B-61131A58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pic>
      <xdr:nvPicPr>
        <xdr:cNvPr id="18" name="Picture 17" descr="Compound COMP token">
          <a:extLst>
            <a:ext uri="{FF2B5EF4-FFF2-40B4-BE49-F238E27FC236}">
              <a16:creationId xmlns:a16="http://schemas.microsoft.com/office/drawing/2014/main" id="{FFD2A5D3-B8BD-440E-8F80-1A346285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46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19</xdr:row>
      <xdr:rowOff>304800</xdr:rowOff>
    </xdr:to>
    <xdr:pic>
      <xdr:nvPicPr>
        <xdr:cNvPr id="19" name="Picture 18" descr="Sandbox (Sand token)">
          <a:extLst>
            <a:ext uri="{FF2B5EF4-FFF2-40B4-BE49-F238E27FC236}">
              <a16:creationId xmlns:a16="http://schemas.microsoft.com/office/drawing/2014/main" id="{47C94AF4-3F66-463F-AE3D-3CB9D59E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304800</xdr:rowOff>
    </xdr:to>
    <xdr:pic>
      <xdr:nvPicPr>
        <xdr:cNvPr id="20" name="Picture 19" descr="XLM token">
          <a:extLst>
            <a:ext uri="{FF2B5EF4-FFF2-40B4-BE49-F238E27FC236}">
              <a16:creationId xmlns:a16="http://schemas.microsoft.com/office/drawing/2014/main" id="{29132AFE-89FD-465F-A426-01A3607A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1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21</xdr:row>
      <xdr:rowOff>304800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4C534EF-2534-46AC-9485-18952F4A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9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133350</xdr:rowOff>
    </xdr:from>
    <xdr:to>
      <xdr:col>1</xdr:col>
      <xdr:colOff>304800</xdr:colOff>
      <xdr:row>23</xdr:row>
      <xdr:rowOff>85725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4904D15-048B-4308-930D-90AF1A0AF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71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304800</xdr:rowOff>
    </xdr:to>
    <xdr:pic>
      <xdr:nvPicPr>
        <xdr:cNvPr id="23" name="Picture 22" descr="Tokenplace (TOK)">
          <a:extLst>
            <a:ext uri="{FF2B5EF4-FFF2-40B4-BE49-F238E27FC236}">
              <a16:creationId xmlns:a16="http://schemas.microsoft.com/office/drawing/2014/main" id="{D979FC7C-ADA4-4825-B172-D3C5FF2F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pic>
      <xdr:nvPicPr>
        <xdr:cNvPr id="24" name="Picture 23" descr="MATIC">
          <a:extLst>
            <a:ext uri="{FF2B5EF4-FFF2-40B4-BE49-F238E27FC236}">
              <a16:creationId xmlns:a16="http://schemas.microsoft.com/office/drawing/2014/main" id="{B93F5C6A-5966-409F-A908-0F48BA98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8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pic>
      <xdr:nvPicPr>
        <xdr:cNvPr id="25" name="Picture 24" descr="AAVE">
          <a:extLst>
            <a:ext uri="{FF2B5EF4-FFF2-40B4-BE49-F238E27FC236}">
              <a16:creationId xmlns:a16="http://schemas.microsoft.com/office/drawing/2014/main" id="{BB4F84E4-E621-42FE-9012-304F19E5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518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304800</xdr:rowOff>
    </xdr:to>
    <xdr:pic>
      <xdr:nvPicPr>
        <xdr:cNvPr id="26" name="Picture 25" descr="HOT">
          <a:extLst>
            <a:ext uri="{FF2B5EF4-FFF2-40B4-BE49-F238E27FC236}">
              <a16:creationId xmlns:a16="http://schemas.microsoft.com/office/drawing/2014/main" id="{5353F573-ECA5-4BE0-B499-76F862C6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33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304800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70C64BA-B657-45DD-B334-F30BB771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794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pic>
      <xdr:nvPicPr>
        <xdr:cNvPr id="28" name="Picture 27" descr="BAT">
          <a:extLst>
            <a:ext uri="{FF2B5EF4-FFF2-40B4-BE49-F238E27FC236}">
              <a16:creationId xmlns:a16="http://schemas.microsoft.com/office/drawing/2014/main" id="{6C3579B9-BA09-4948-BB00-CB9A304E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9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304800</xdr:rowOff>
    </xdr:to>
    <xdr:pic>
      <xdr:nvPicPr>
        <xdr:cNvPr id="29" name="Picture 28" descr="FTT">
          <a:extLst>
            <a:ext uri="{FF2B5EF4-FFF2-40B4-BE49-F238E27FC236}">
              <a16:creationId xmlns:a16="http://schemas.microsoft.com/office/drawing/2014/main" id="{BA19E5D2-92F6-435D-8F92-E70FC970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368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304800</xdr:rowOff>
    </xdr:to>
    <xdr:pic>
      <xdr:nvPicPr>
        <xdr:cNvPr id="30" name="Picture 29" descr="UNI">
          <a:extLst>
            <a:ext uri="{FF2B5EF4-FFF2-40B4-BE49-F238E27FC236}">
              <a16:creationId xmlns:a16="http://schemas.microsoft.com/office/drawing/2014/main" id="{13EE9C45-324A-47CE-82B6-8A26954C9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29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304800</xdr:rowOff>
    </xdr:to>
    <xdr:pic>
      <xdr:nvPicPr>
        <xdr:cNvPr id="31" name="Picture 30" descr="1INCH">
          <a:extLst>
            <a:ext uri="{FF2B5EF4-FFF2-40B4-BE49-F238E27FC236}">
              <a16:creationId xmlns:a16="http://schemas.microsoft.com/office/drawing/2014/main" id="{0BDFA46D-7433-48F6-B2DB-AC67E659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644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32</xdr:row>
      <xdr:rowOff>304800</xdr:rowOff>
    </xdr:to>
    <xdr:pic>
      <xdr:nvPicPr>
        <xdr:cNvPr id="32" name="Picture 31" descr="CHZ">
          <a:extLst>
            <a:ext uri="{FF2B5EF4-FFF2-40B4-BE49-F238E27FC236}">
              <a16:creationId xmlns:a16="http://schemas.microsoft.com/office/drawing/2014/main" id="{DF61890A-0CAD-4716-B465-8DD00E37B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759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33</xdr:row>
      <xdr:rowOff>304800</xdr:rowOff>
    </xdr:to>
    <xdr:pic>
      <xdr:nvPicPr>
        <xdr:cNvPr id="33" name="Picture 32" descr="CRV">
          <a:extLst>
            <a:ext uri="{FF2B5EF4-FFF2-40B4-BE49-F238E27FC236}">
              <a16:creationId xmlns:a16="http://schemas.microsoft.com/office/drawing/2014/main" id="{42F4A74F-8D57-4A0F-9D00-9BE8FE4F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304800</xdr:rowOff>
    </xdr:to>
    <xdr:pic>
      <xdr:nvPicPr>
        <xdr:cNvPr id="34" name="Picture 33" descr="ZRX">
          <a:extLst>
            <a:ext uri="{FF2B5EF4-FFF2-40B4-BE49-F238E27FC236}">
              <a16:creationId xmlns:a16="http://schemas.microsoft.com/office/drawing/2014/main" id="{0DDBC692-603F-40C4-B4A8-DFEA31C5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08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304800</xdr:rowOff>
    </xdr:to>
    <xdr:pic>
      <xdr:nvPicPr>
        <xdr:cNvPr id="35" name="Picture 34" descr="BNT">
          <a:extLst>
            <a:ext uri="{FF2B5EF4-FFF2-40B4-BE49-F238E27FC236}">
              <a16:creationId xmlns:a16="http://schemas.microsoft.com/office/drawing/2014/main" id="{10CB6D6D-E782-4B70-92CC-81FE65F6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15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pic>
      <xdr:nvPicPr>
        <xdr:cNvPr id="36" name="Picture 35" descr="KNC">
          <a:extLst>
            <a:ext uri="{FF2B5EF4-FFF2-40B4-BE49-F238E27FC236}">
              <a16:creationId xmlns:a16="http://schemas.microsoft.com/office/drawing/2014/main" id="{932923D1-6D3C-4ACE-A93C-A07A551B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266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37</xdr:row>
      <xdr:rowOff>304800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868D133-8E91-40EC-9448-B190B4AA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38</xdr:row>
      <xdr:rowOff>19050</xdr:rowOff>
    </xdr:from>
    <xdr:to>
      <xdr:col>1</xdr:col>
      <xdr:colOff>323850</xdr:colOff>
      <xdr:row>38</xdr:row>
      <xdr:rowOff>323850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6088BD5-83BC-4718-B16E-895E106C3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354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39</xdr:row>
      <xdr:rowOff>28575</xdr:rowOff>
    </xdr:from>
    <xdr:to>
      <xdr:col>1</xdr:col>
      <xdr:colOff>342900</xdr:colOff>
      <xdr:row>39</xdr:row>
      <xdr:rowOff>333375</xdr:rowOff>
    </xdr:to>
    <xdr:pic>
      <xdr:nvPicPr>
        <xdr:cNvPr id="39" name="Picture 38" descr="AFIN">
          <a:extLst>
            <a:ext uri="{FF2B5EF4-FFF2-40B4-BE49-F238E27FC236}">
              <a16:creationId xmlns:a16="http://schemas.microsoft.com/office/drawing/2014/main" id="{09F93982-AE3B-4E3D-8D32-CB6D2D74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40</xdr:row>
      <xdr:rowOff>47625</xdr:rowOff>
    </xdr:from>
    <xdr:to>
      <xdr:col>1</xdr:col>
      <xdr:colOff>333375</xdr:colOff>
      <xdr:row>41</xdr:row>
      <xdr:rowOff>0</xdr:rowOff>
    </xdr:to>
    <xdr:pic>
      <xdr:nvPicPr>
        <xdr:cNvPr id="40" name="Picture 39" descr="GALA">
          <a:extLst>
            <a:ext uri="{FF2B5EF4-FFF2-40B4-BE49-F238E27FC236}">
              <a16:creationId xmlns:a16="http://schemas.microsoft.com/office/drawing/2014/main" id="{B44021D0-6827-421D-B6AB-F2A0ECF9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42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41</xdr:row>
      <xdr:rowOff>19050</xdr:rowOff>
    </xdr:from>
    <xdr:to>
      <xdr:col>1</xdr:col>
      <xdr:colOff>323850</xdr:colOff>
      <xdr:row>41</xdr:row>
      <xdr:rowOff>323850</xdr:rowOff>
    </xdr:to>
    <xdr:pic>
      <xdr:nvPicPr>
        <xdr:cNvPr id="41" name="Picture 40" descr="SUSHI">
          <a:extLst>
            <a:ext uri="{FF2B5EF4-FFF2-40B4-BE49-F238E27FC236}">
              <a16:creationId xmlns:a16="http://schemas.microsoft.com/office/drawing/2014/main" id="{24959284-9567-4735-BF95-C1F1F683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60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42</xdr:row>
      <xdr:rowOff>38100</xdr:rowOff>
    </xdr:from>
    <xdr:to>
      <xdr:col>1</xdr:col>
      <xdr:colOff>333375</xdr:colOff>
      <xdr:row>42</xdr:row>
      <xdr:rowOff>342900</xdr:rowOff>
    </xdr:to>
    <xdr:pic>
      <xdr:nvPicPr>
        <xdr:cNvPr id="42" name="Picture 41" descr="GRT">
          <a:extLst>
            <a:ext uri="{FF2B5EF4-FFF2-40B4-BE49-F238E27FC236}">
              <a16:creationId xmlns:a16="http://schemas.microsoft.com/office/drawing/2014/main" id="{0CE50C7A-FB77-4556-9094-AB99C231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497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43</xdr:row>
      <xdr:rowOff>28575</xdr:rowOff>
    </xdr:from>
    <xdr:to>
      <xdr:col>1</xdr:col>
      <xdr:colOff>323850</xdr:colOff>
      <xdr:row>43</xdr:row>
      <xdr:rowOff>333375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1FE8F69-B827-45AA-B3FF-D965E588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44</xdr:row>
      <xdr:rowOff>38100</xdr:rowOff>
    </xdr:from>
    <xdr:to>
      <xdr:col>1</xdr:col>
      <xdr:colOff>323850</xdr:colOff>
      <xdr:row>45</xdr:row>
      <xdr:rowOff>0</xdr:rowOff>
    </xdr:to>
    <xdr:pic>
      <xdr:nvPicPr>
        <xdr:cNvPr id="44" name="Picture 43" descr="Yieldly YLDY">
          <a:extLst>
            <a:ext uri="{FF2B5EF4-FFF2-40B4-BE49-F238E27FC236}">
              <a16:creationId xmlns:a16="http://schemas.microsoft.com/office/drawing/2014/main" id="{8ECE31A9-A013-4FA9-9143-1ECB86F1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6781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108059</xdr:rowOff>
    </xdr:from>
    <xdr:to>
      <xdr:col>41</xdr:col>
      <xdr:colOff>242455</xdr:colOff>
      <xdr:row>109</xdr:row>
      <xdr:rowOff>132485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D49DF3-DF74-4840-B7F8-160747C5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241"/>
          <a:ext cx="15863455" cy="1898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tkub.com/fee/cryptocurrency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zipmex.com/th/fee-schedule-th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8426-CCBF-46FB-AC3A-0372CDCC7426}">
  <sheetPr>
    <tabColor rgb="FF92D050"/>
    <pageSetUpPr fitToPage="1"/>
  </sheetPr>
  <dimension ref="A2:M56"/>
  <sheetViews>
    <sheetView showGridLines="0" tabSelected="1" topLeftCell="A4" zoomScale="70" zoomScaleNormal="70" workbookViewId="0">
      <selection activeCell="B24" sqref="B24"/>
    </sheetView>
    <sheetView workbookViewId="1"/>
  </sheetViews>
  <sheetFormatPr defaultColWidth="15.25" defaultRowHeight="18" x14ac:dyDescent="0.25"/>
  <cols>
    <col min="1" max="1" width="3.5" style="25" customWidth="1"/>
    <col min="2" max="2" width="132" style="25" bestFit="1" customWidth="1"/>
    <col min="3" max="3" width="39.25" style="25" bestFit="1" customWidth="1"/>
    <col min="4" max="4" width="34.5" style="25" customWidth="1"/>
    <col min="5" max="5" width="37.25" style="26" bestFit="1" customWidth="1"/>
    <col min="6" max="6" width="32" style="25" customWidth="1"/>
    <col min="7" max="7" width="28" style="25" customWidth="1"/>
    <col min="8" max="9" width="24.75" style="25" bestFit="1" customWidth="1"/>
    <col min="10" max="10" width="19.5" style="25" customWidth="1"/>
    <col min="11" max="12" width="15.25" style="25"/>
    <col min="13" max="13" width="22.5" style="25" customWidth="1"/>
    <col min="14" max="16384" width="15.25" style="25"/>
  </cols>
  <sheetData>
    <row r="2" spans="1:13" ht="26.45" customHeight="1" x14ac:dyDescent="0.25">
      <c r="A2" s="33"/>
      <c r="B2" s="172" t="s">
        <v>180</v>
      </c>
      <c r="C2" s="173"/>
      <c r="D2" s="173"/>
      <c r="E2" s="174"/>
      <c r="F2" s="34"/>
    </row>
    <row r="4" spans="1:13" x14ac:dyDescent="0.25">
      <c r="B4" s="35" t="s">
        <v>45</v>
      </c>
    </row>
    <row r="5" spans="1:13" ht="8.4499999999999993" customHeight="1" x14ac:dyDescent="0.25">
      <c r="A5" s="35"/>
    </row>
    <row r="6" spans="1:13" ht="30" customHeight="1" x14ac:dyDescent="0.25">
      <c r="A6" s="35"/>
      <c r="B6" s="175" t="s">
        <v>47</v>
      </c>
      <c r="C6" s="175" t="s">
        <v>48</v>
      </c>
      <c r="D6" s="175" t="s">
        <v>49</v>
      </c>
      <c r="E6" s="175"/>
      <c r="F6" s="182" t="s">
        <v>69</v>
      </c>
      <c r="G6" s="181" t="s">
        <v>46</v>
      </c>
      <c r="H6" s="181"/>
      <c r="I6" s="181"/>
      <c r="J6" s="181"/>
      <c r="K6" s="181"/>
      <c r="L6" s="181"/>
      <c r="M6" s="181"/>
    </row>
    <row r="7" spans="1:13" ht="45" customHeight="1" x14ac:dyDescent="0.25">
      <c r="A7" s="35"/>
      <c r="B7" s="175"/>
      <c r="C7" s="175"/>
      <c r="D7" s="139" t="s">
        <v>50</v>
      </c>
      <c r="E7" s="140" t="s">
        <v>51</v>
      </c>
      <c r="F7" s="182"/>
      <c r="G7" s="36"/>
      <c r="H7" s="36"/>
      <c r="I7" s="36"/>
      <c r="J7" s="36"/>
    </row>
    <row r="8" spans="1:13" ht="23.1" customHeight="1" x14ac:dyDescent="0.25">
      <c r="A8" s="35"/>
      <c r="B8" s="144" t="s">
        <v>52</v>
      </c>
      <c r="C8" s="156">
        <v>600000</v>
      </c>
      <c r="D8" s="176">
        <f>-IF((C8+C9)*50%&gt;100000,100000,(C8+C9)*50%)</f>
        <v>-100000</v>
      </c>
      <c r="E8" s="157"/>
      <c r="F8" s="183">
        <f>+C8+C9+D8</f>
        <v>500000</v>
      </c>
      <c r="G8" s="36"/>
      <c r="H8" s="36"/>
      <c r="I8" s="36"/>
      <c r="J8" s="36"/>
    </row>
    <row r="9" spans="1:13" ht="23.1" customHeight="1" x14ac:dyDescent="0.3">
      <c r="A9" s="35"/>
      <c r="B9" s="144" t="s">
        <v>53</v>
      </c>
      <c r="C9" s="136"/>
      <c r="D9" s="177"/>
      <c r="E9" s="155"/>
      <c r="F9" s="184"/>
      <c r="G9" s="36"/>
      <c r="H9" s="36"/>
      <c r="I9" s="36"/>
      <c r="J9" s="38"/>
    </row>
    <row r="10" spans="1:13" ht="23.1" customHeight="1" x14ac:dyDescent="0.25">
      <c r="A10" s="35"/>
      <c r="B10" s="144" t="s">
        <v>54</v>
      </c>
      <c r="C10" s="136"/>
      <c r="D10" s="137"/>
      <c r="E10" s="137"/>
      <c r="F10" s="145">
        <f t="shared" ref="F10:F15" si="0">+C10+D10+E10</f>
        <v>0</v>
      </c>
      <c r="G10" s="36"/>
      <c r="H10" s="36"/>
      <c r="I10" s="36"/>
      <c r="J10" s="36"/>
    </row>
    <row r="11" spans="1:13" ht="23.1" customHeight="1" x14ac:dyDescent="0.25">
      <c r="A11" s="35"/>
      <c r="B11" s="144" t="s">
        <v>68</v>
      </c>
      <c r="C11" s="136">
        <f>+หน้ากรอกรายการเทรดคริปโต!F4</f>
        <v>5514700</v>
      </c>
      <c r="D11" s="154"/>
      <c r="E11" s="137">
        <f>+หน้ากรอกรายการเทรดคริปโต!F8</f>
        <v>-5215426.3365392098</v>
      </c>
      <c r="F11" s="145">
        <f t="shared" si="0"/>
        <v>299273.66346079018</v>
      </c>
      <c r="G11" s="36"/>
      <c r="H11" s="36"/>
      <c r="I11" s="36"/>
      <c r="J11" s="36"/>
    </row>
    <row r="12" spans="1:13" ht="23.1" customHeight="1" x14ac:dyDescent="0.25">
      <c r="A12" s="35"/>
      <c r="B12" s="144" t="s">
        <v>55</v>
      </c>
      <c r="C12" s="136"/>
      <c r="D12" s="137"/>
      <c r="E12" s="137"/>
      <c r="F12" s="145">
        <f t="shared" si="0"/>
        <v>0</v>
      </c>
      <c r="G12" s="36"/>
      <c r="H12" s="36"/>
      <c r="I12" s="36"/>
      <c r="J12" s="36"/>
    </row>
    <row r="13" spans="1:13" ht="23.1" customHeight="1" x14ac:dyDescent="0.25">
      <c r="A13" s="35"/>
      <c r="B13" s="144" t="s">
        <v>56</v>
      </c>
      <c r="C13" s="136"/>
      <c r="D13" s="137"/>
      <c r="E13" s="137"/>
      <c r="F13" s="145">
        <f t="shared" si="0"/>
        <v>0</v>
      </c>
      <c r="G13" s="36" t="s">
        <v>57</v>
      </c>
      <c r="H13" s="36"/>
      <c r="I13" s="36"/>
      <c r="J13" s="36"/>
    </row>
    <row r="14" spans="1:13" ht="23.1" customHeight="1" x14ac:dyDescent="0.25">
      <c r="A14" s="35"/>
      <c r="B14" s="144" t="s">
        <v>58</v>
      </c>
      <c r="C14" s="136"/>
      <c r="D14" s="138">
        <f>-C14*0.6</f>
        <v>0</v>
      </c>
      <c r="E14" s="137"/>
      <c r="F14" s="145">
        <f t="shared" si="0"/>
        <v>0</v>
      </c>
      <c r="G14" s="36"/>
      <c r="H14" s="36"/>
      <c r="I14" s="36"/>
      <c r="J14" s="36"/>
    </row>
    <row r="15" spans="1:13" ht="23.1" customHeight="1" x14ac:dyDescent="0.25">
      <c r="A15" s="35"/>
      <c r="B15" s="144" t="s">
        <v>59</v>
      </c>
      <c r="C15" s="158"/>
      <c r="D15" s="159">
        <f>-C15*0.6</f>
        <v>0</v>
      </c>
      <c r="E15" s="160"/>
      <c r="F15" s="161">
        <f t="shared" si="0"/>
        <v>0</v>
      </c>
      <c r="G15" s="36"/>
      <c r="H15" s="36"/>
      <c r="I15" s="36"/>
      <c r="J15" s="36"/>
    </row>
    <row r="16" spans="1:13" ht="23.1" customHeight="1" x14ac:dyDescent="0.25">
      <c r="A16" s="35"/>
      <c r="B16" s="141" t="s">
        <v>60</v>
      </c>
      <c r="C16" s="142">
        <f>SUM(C8:C15)</f>
        <v>6114700</v>
      </c>
      <c r="D16" s="143">
        <f>SUM(D8:D15)</f>
        <v>-100000</v>
      </c>
      <c r="E16" s="143">
        <f>SUM(E8:E15)</f>
        <v>-5215426.3365392098</v>
      </c>
      <c r="F16" s="143">
        <f t="shared" ref="F16" si="1">SUM(F8:F15)</f>
        <v>799273.66346079018</v>
      </c>
      <c r="G16" s="36"/>
      <c r="H16" s="36"/>
      <c r="I16" s="36"/>
    </row>
    <row r="17" spans="1:13" ht="23.1" customHeight="1" x14ac:dyDescent="0.25">
      <c r="A17" s="35"/>
      <c r="C17" s="36"/>
      <c r="D17" s="36"/>
      <c r="E17" s="37"/>
      <c r="F17" s="36"/>
      <c r="G17" s="36"/>
      <c r="H17" s="36"/>
      <c r="I17" s="36"/>
    </row>
    <row r="18" spans="1:13" x14ac:dyDescent="0.25">
      <c r="B18" s="27" t="s">
        <v>29</v>
      </c>
      <c r="C18" s="129">
        <f>C16+D16+E16</f>
        <v>799273.66346079018</v>
      </c>
    </row>
    <row r="20" spans="1:13" x14ac:dyDescent="0.25">
      <c r="B20" s="146" t="s">
        <v>61</v>
      </c>
      <c r="C20" s="146" t="s">
        <v>62</v>
      </c>
      <c r="D20" s="178" t="s">
        <v>63</v>
      </c>
      <c r="E20" s="179"/>
      <c r="F20" s="179"/>
      <c r="G20" s="179"/>
      <c r="H20" s="179"/>
      <c r="I20" s="179"/>
      <c r="J20" s="179"/>
      <c r="K20" s="179"/>
      <c r="L20" s="179"/>
      <c r="M20" s="180"/>
    </row>
    <row r="21" spans="1:13" x14ac:dyDescent="0.25">
      <c r="A21" s="39"/>
      <c r="B21" s="147" t="s">
        <v>0</v>
      </c>
      <c r="C21" s="136">
        <v>60000</v>
      </c>
      <c r="D21" s="170" t="s">
        <v>64</v>
      </c>
      <c r="E21" s="171"/>
      <c r="F21" s="171"/>
      <c r="G21" s="171"/>
      <c r="H21" s="171"/>
      <c r="I21" s="171"/>
      <c r="J21" s="171"/>
      <c r="K21" s="171"/>
      <c r="L21" s="171"/>
      <c r="M21" s="171"/>
    </row>
    <row r="22" spans="1:13" x14ac:dyDescent="0.25">
      <c r="A22" s="39"/>
      <c r="B22" s="147" t="s">
        <v>1</v>
      </c>
      <c r="C22" s="136"/>
      <c r="D22" s="170" t="s">
        <v>2</v>
      </c>
      <c r="E22" s="171"/>
      <c r="F22" s="171"/>
      <c r="G22" s="171"/>
      <c r="H22" s="171"/>
      <c r="I22" s="171"/>
      <c r="J22" s="171"/>
      <c r="K22" s="171"/>
      <c r="L22" s="171"/>
      <c r="M22" s="171"/>
    </row>
    <row r="23" spans="1:13" x14ac:dyDescent="0.25">
      <c r="A23" s="39"/>
      <c r="B23" s="147" t="s">
        <v>7</v>
      </c>
      <c r="C23" s="136">
        <v>30000</v>
      </c>
      <c r="D23" s="170" t="s">
        <v>65</v>
      </c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x14ac:dyDescent="0.25">
      <c r="A24" s="39"/>
      <c r="B24" s="147" t="s">
        <v>9</v>
      </c>
      <c r="C24" s="136"/>
      <c r="D24" s="185" t="s">
        <v>10</v>
      </c>
      <c r="E24" s="186"/>
      <c r="F24" s="186"/>
      <c r="G24" s="186"/>
      <c r="H24" s="186"/>
      <c r="I24" s="186"/>
      <c r="J24" s="186"/>
      <c r="K24" s="186"/>
      <c r="L24" s="186"/>
      <c r="M24" s="186"/>
    </row>
    <row r="25" spans="1:13" x14ac:dyDescent="0.25">
      <c r="A25" s="39"/>
      <c r="B25" s="147" t="s">
        <v>12</v>
      </c>
      <c r="C25" s="136"/>
      <c r="D25" s="170" t="s">
        <v>13</v>
      </c>
      <c r="E25" s="171"/>
      <c r="F25" s="171"/>
      <c r="G25" s="171"/>
      <c r="H25" s="171"/>
      <c r="I25" s="171"/>
      <c r="J25" s="171"/>
      <c r="K25" s="171"/>
      <c r="L25" s="171"/>
      <c r="M25" s="171"/>
    </row>
    <row r="26" spans="1:13" x14ac:dyDescent="0.25">
      <c r="A26" s="39"/>
      <c r="B26" s="147" t="s">
        <v>15</v>
      </c>
      <c r="C26" s="136"/>
      <c r="D26" s="170" t="s">
        <v>16</v>
      </c>
      <c r="E26" s="171"/>
      <c r="F26" s="171"/>
      <c r="G26" s="171"/>
      <c r="H26" s="171"/>
      <c r="I26" s="171"/>
      <c r="J26" s="171"/>
      <c r="K26" s="171"/>
      <c r="L26" s="171"/>
      <c r="M26" s="171"/>
    </row>
    <row r="27" spans="1:13" x14ac:dyDescent="0.25">
      <c r="A27" s="39"/>
      <c r="B27" s="147" t="s">
        <v>18</v>
      </c>
      <c r="C27" s="136"/>
      <c r="D27" s="170" t="s">
        <v>19</v>
      </c>
      <c r="E27" s="171"/>
      <c r="F27" s="171"/>
      <c r="G27" s="171"/>
      <c r="H27" s="171"/>
      <c r="I27" s="171"/>
      <c r="J27" s="171"/>
      <c r="K27" s="171"/>
      <c r="L27" s="171"/>
      <c r="M27" s="171"/>
    </row>
    <row r="28" spans="1:13" x14ac:dyDescent="0.25">
      <c r="A28" s="39"/>
      <c r="B28" s="147" t="s">
        <v>21</v>
      </c>
      <c r="C28" s="136"/>
      <c r="D28" s="170" t="s">
        <v>22</v>
      </c>
      <c r="E28" s="171"/>
      <c r="F28" s="171"/>
      <c r="G28" s="171"/>
      <c r="H28" s="171"/>
      <c r="I28" s="171"/>
      <c r="J28" s="171"/>
      <c r="K28" s="171"/>
      <c r="L28" s="171"/>
      <c r="M28" s="171"/>
    </row>
    <row r="29" spans="1:13" x14ac:dyDescent="0.25">
      <c r="B29" s="148" t="s">
        <v>24</v>
      </c>
      <c r="C29" s="136"/>
      <c r="D29" s="187" t="s">
        <v>25</v>
      </c>
      <c r="E29" s="188"/>
      <c r="F29" s="188"/>
      <c r="G29" s="188"/>
      <c r="H29" s="188"/>
      <c r="I29" s="188"/>
      <c r="J29" s="188"/>
      <c r="K29" s="188"/>
      <c r="L29" s="188"/>
      <c r="M29" s="188"/>
    </row>
    <row r="30" spans="1:13" x14ac:dyDescent="0.25">
      <c r="B30" s="147" t="s">
        <v>27</v>
      </c>
      <c r="C30" s="136"/>
      <c r="D30" s="170" t="s">
        <v>28</v>
      </c>
      <c r="E30" s="171"/>
      <c r="F30" s="171"/>
      <c r="G30" s="171"/>
      <c r="H30" s="171"/>
      <c r="I30" s="171"/>
      <c r="J30" s="171"/>
      <c r="K30" s="171"/>
      <c r="L30" s="171"/>
      <c r="M30" s="171"/>
    </row>
    <row r="31" spans="1:13" x14ac:dyDescent="0.25">
      <c r="B31" s="147" t="s">
        <v>30</v>
      </c>
      <c r="C31" s="136"/>
      <c r="D31" s="170" t="s">
        <v>31</v>
      </c>
      <c r="E31" s="171"/>
      <c r="F31" s="171"/>
      <c r="G31" s="171"/>
      <c r="H31" s="171"/>
      <c r="I31" s="171"/>
      <c r="J31" s="171"/>
      <c r="K31" s="171"/>
      <c r="L31" s="171"/>
      <c r="M31" s="171"/>
    </row>
    <row r="32" spans="1:13" ht="42" customHeight="1" x14ac:dyDescent="0.25">
      <c r="B32" s="149" t="s">
        <v>70</v>
      </c>
      <c r="C32" s="136"/>
      <c r="D32" s="189" t="s">
        <v>66</v>
      </c>
      <c r="E32" s="190"/>
      <c r="F32" s="190"/>
      <c r="G32" s="190"/>
      <c r="H32" s="190"/>
      <c r="I32" s="190"/>
      <c r="J32" s="190"/>
      <c r="K32" s="190"/>
      <c r="L32" s="190"/>
      <c r="M32" s="190"/>
    </row>
    <row r="33" spans="2:13" x14ac:dyDescent="0.25">
      <c r="B33" s="147" t="s">
        <v>32</v>
      </c>
      <c r="C33" s="136"/>
      <c r="D33" s="170" t="s">
        <v>33</v>
      </c>
      <c r="E33" s="171"/>
      <c r="F33" s="171"/>
      <c r="G33" s="171"/>
      <c r="H33" s="171"/>
      <c r="I33" s="171"/>
      <c r="J33" s="171"/>
      <c r="K33" s="171"/>
      <c r="L33" s="171"/>
      <c r="M33" s="171"/>
    </row>
    <row r="34" spans="2:13" x14ac:dyDescent="0.25">
      <c r="B34" s="147" t="s">
        <v>34</v>
      </c>
      <c r="C34" s="136"/>
      <c r="D34" s="185" t="s">
        <v>35</v>
      </c>
      <c r="E34" s="186"/>
      <c r="F34" s="186"/>
      <c r="G34" s="186"/>
      <c r="H34" s="186"/>
      <c r="I34" s="186"/>
      <c r="J34" s="186"/>
      <c r="K34" s="186"/>
      <c r="L34" s="186"/>
      <c r="M34" s="186"/>
    </row>
    <row r="35" spans="2:13" x14ac:dyDescent="0.25">
      <c r="B35" s="147" t="s">
        <v>36</v>
      </c>
      <c r="C35" s="136"/>
      <c r="D35" s="170" t="s">
        <v>37</v>
      </c>
      <c r="E35" s="171"/>
      <c r="F35" s="171"/>
      <c r="G35" s="171"/>
      <c r="H35" s="171"/>
      <c r="I35" s="171"/>
      <c r="J35" s="171"/>
      <c r="K35" s="171"/>
      <c r="L35" s="171"/>
      <c r="M35" s="171"/>
    </row>
    <row r="36" spans="2:13" x14ac:dyDescent="0.25">
      <c r="B36" s="147" t="s">
        <v>39</v>
      </c>
      <c r="C36" s="136"/>
      <c r="D36" s="170" t="s">
        <v>40</v>
      </c>
      <c r="E36" s="171"/>
      <c r="F36" s="171"/>
      <c r="G36" s="171"/>
      <c r="H36" s="171"/>
      <c r="I36" s="171"/>
      <c r="J36" s="171"/>
      <c r="K36" s="171"/>
      <c r="L36" s="171"/>
      <c r="M36" s="171"/>
    </row>
    <row r="37" spans="2:13" x14ac:dyDescent="0.25">
      <c r="B37" s="147" t="s">
        <v>71</v>
      </c>
      <c r="C37" s="136"/>
      <c r="D37" s="168" t="s">
        <v>41</v>
      </c>
      <c r="E37" s="169"/>
      <c r="F37" s="169"/>
      <c r="G37" s="169"/>
      <c r="H37" s="169"/>
      <c r="I37" s="169"/>
      <c r="J37" s="169"/>
      <c r="K37" s="169"/>
      <c r="L37" s="169"/>
      <c r="M37" s="170"/>
    </row>
    <row r="38" spans="2:13" x14ac:dyDescent="0.25">
      <c r="B38" s="147" t="s">
        <v>42</v>
      </c>
      <c r="C38" s="136"/>
      <c r="D38" s="168" t="s">
        <v>43</v>
      </c>
      <c r="E38" s="169"/>
      <c r="F38" s="169"/>
      <c r="G38" s="169"/>
      <c r="H38" s="169"/>
      <c r="I38" s="169"/>
      <c r="J38" s="169"/>
      <c r="K38" s="169"/>
      <c r="L38" s="169"/>
      <c r="M38" s="170"/>
    </row>
    <row r="39" spans="2:13" ht="8.4499999999999993" customHeight="1" x14ac:dyDescent="0.25"/>
    <row r="40" spans="2:13" x14ac:dyDescent="0.25">
      <c r="B40" s="162" t="s">
        <v>44</v>
      </c>
      <c r="C40" s="130">
        <f>SUM(C21:C38)</f>
        <v>90000</v>
      </c>
    </row>
    <row r="41" spans="2:13" x14ac:dyDescent="0.25">
      <c r="B41" s="162" t="s">
        <v>67</v>
      </c>
      <c r="C41" s="130">
        <f>C18-C40</f>
        <v>709273.66346079018</v>
      </c>
    </row>
    <row r="42" spans="2:13" x14ac:dyDescent="0.25">
      <c r="B42" s="162" t="s">
        <v>38</v>
      </c>
      <c r="C42" s="131">
        <f>IF(C41&gt;5000000,((C41-5000000)*35%)+965000,IF(C41&gt;2000000,((C41-2000000)*30%)+365000,IF(C41&gt;1000000,((C41-1000000)*25%)+115000,IF(C41&gt;750000,((C41-750000)*20%)+65000,IF(C41&gt;500000,((C41-500000)*15%)+27500,IF(C41&gt;300000,((C41-300000)*10%)+7500,IF(C41&gt;150000,((C41-150000)*5%)+0,0)))))))</f>
        <v>58891.049519118525</v>
      </c>
    </row>
    <row r="43" spans="2:13" hidden="1" x14ac:dyDescent="0.25">
      <c r="B43" s="163"/>
      <c r="C43" s="132"/>
    </row>
    <row r="44" spans="2:13" hidden="1" x14ac:dyDescent="0.25">
      <c r="B44" s="163"/>
      <c r="C44" s="132"/>
    </row>
    <row r="45" spans="2:13" ht="22.5" hidden="1" x14ac:dyDescent="0.55000000000000004">
      <c r="B45" s="164" t="s">
        <v>3</v>
      </c>
      <c r="C45" s="133" t="s">
        <v>4</v>
      </c>
      <c r="D45" s="28" t="s">
        <v>5</v>
      </c>
      <c r="E45" s="28" t="s">
        <v>6</v>
      </c>
    </row>
    <row r="46" spans="2:13" hidden="1" x14ac:dyDescent="0.25">
      <c r="B46" s="165" t="s">
        <v>8</v>
      </c>
      <c r="C46" s="131">
        <f>IF(C41-0&lt;0,0,IF(C41&gt;150000,150000,C41))</f>
        <v>150000</v>
      </c>
      <c r="D46" s="29">
        <v>0</v>
      </c>
      <c r="E46" s="26">
        <f t="shared" ref="E46:E53" si="2">C46*D46</f>
        <v>0</v>
      </c>
    </row>
    <row r="47" spans="2:13" hidden="1" x14ac:dyDescent="0.25">
      <c r="B47" s="165" t="s">
        <v>11</v>
      </c>
      <c r="C47" s="131">
        <f>IF(C41-C46&lt;0,0,IF(C41-C46&gt;150000,150000,C41-C46))</f>
        <v>150000</v>
      </c>
      <c r="D47" s="29">
        <v>0.05</v>
      </c>
      <c r="E47" s="26">
        <f t="shared" si="2"/>
        <v>7500</v>
      </c>
      <c r="G47" s="25">
        <f>16000*0.3</f>
        <v>4800</v>
      </c>
    </row>
    <row r="48" spans="2:13" hidden="1" x14ac:dyDescent="0.25">
      <c r="B48" s="165" t="s">
        <v>14</v>
      </c>
      <c r="C48" s="131">
        <f>IF(C41-(C46+C47)&lt;0,0,IF(C41-(C46+C47)&gt;200000,200000,C41-(C46+C47)))</f>
        <v>200000</v>
      </c>
      <c r="D48" s="29">
        <v>0.1</v>
      </c>
      <c r="E48" s="26">
        <f t="shared" si="2"/>
        <v>20000</v>
      </c>
    </row>
    <row r="49" spans="2:8" hidden="1" x14ac:dyDescent="0.25">
      <c r="B49" s="165" t="s">
        <v>17</v>
      </c>
      <c r="C49" s="131">
        <f>IF(C41-(C46+C47+C48)&lt;0,0,IF(C41-(C46+C47+C48)&gt;250000,250000,C41-(C46+C47+C48)))</f>
        <v>209273.66346079018</v>
      </c>
      <c r="D49" s="29">
        <v>0.15</v>
      </c>
      <c r="E49" s="26">
        <f t="shared" si="2"/>
        <v>31391.049519118525</v>
      </c>
    </row>
    <row r="50" spans="2:8" hidden="1" x14ac:dyDescent="0.25">
      <c r="B50" s="166" t="s">
        <v>20</v>
      </c>
      <c r="C50" s="131">
        <f>IF(C41-(C46+C47+C48+C49)&lt;0,0,IF(C41-(C46+C47+C48+C49)&gt;250000,250000,C41-(C46+C47+C48+C49)))</f>
        <v>0</v>
      </c>
      <c r="D50" s="29">
        <v>0.2</v>
      </c>
      <c r="E50" s="26">
        <f t="shared" si="2"/>
        <v>0</v>
      </c>
    </row>
    <row r="51" spans="2:8" hidden="1" x14ac:dyDescent="0.25">
      <c r="B51" s="166" t="s">
        <v>23</v>
      </c>
      <c r="C51" s="131">
        <f>IF(C41-(C46+C47+C48+C49+C50)&lt;0,0,IF(C41-(C46+C47+C48+C49+C50)&gt;1000000,1000000,C41-(C46+C47+C48+C49+C50)))</f>
        <v>0</v>
      </c>
      <c r="D51" s="29">
        <v>0.25</v>
      </c>
      <c r="E51" s="26">
        <f t="shared" si="2"/>
        <v>0</v>
      </c>
    </row>
    <row r="52" spans="2:8" hidden="1" x14ac:dyDescent="0.25">
      <c r="B52" s="167" t="s">
        <v>26</v>
      </c>
      <c r="C52" s="131">
        <f>IF(C41-(C46+C47+C48+C49+C50+C51)&lt;0,0,IF(C41-(C46+C47+C48+C49+C50+C51)&gt;3000000,3000000,C41-(C46+C47+C48+C49+C50+C51)))</f>
        <v>0</v>
      </c>
      <c r="D52" s="29">
        <v>0.3</v>
      </c>
      <c r="E52" s="26">
        <f t="shared" si="2"/>
        <v>0</v>
      </c>
    </row>
    <row r="53" spans="2:8" hidden="1" x14ac:dyDescent="0.25">
      <c r="B53" s="166">
        <v>5000001</v>
      </c>
      <c r="C53" s="131">
        <f>IF(C41-(C46+C47+C48+C49+C50+C51+C52)&lt;0,0,C41-(C46+C47+C48+C49+C50+C51+C52))</f>
        <v>0</v>
      </c>
      <c r="D53" s="29">
        <v>0.35</v>
      </c>
      <c r="E53" s="26">
        <f t="shared" si="2"/>
        <v>0</v>
      </c>
    </row>
    <row r="54" spans="2:8" ht="18.75" hidden="1" thickBot="1" x14ac:dyDescent="0.3">
      <c r="B54" s="165"/>
      <c r="C54" s="134">
        <f>SUM(C46:C53)</f>
        <v>709273.66346079018</v>
      </c>
      <c r="D54" s="26"/>
      <c r="E54" s="30">
        <f>SUM(E46:E53)</f>
        <v>58891.049519118525</v>
      </c>
      <c r="F54" s="26">
        <v>37650</v>
      </c>
      <c r="G54" s="31">
        <f>E54-F54</f>
        <v>21241.049519118525</v>
      </c>
      <c r="H54" s="32"/>
    </row>
    <row r="55" spans="2:8" hidden="1" x14ac:dyDescent="0.25">
      <c r="B55" s="163"/>
      <c r="C55" s="132"/>
    </row>
    <row r="56" spans="2:8" x14ac:dyDescent="0.25">
      <c r="B56" s="162" t="s">
        <v>185</v>
      </c>
      <c r="C56" s="135">
        <f>+C42/C16</f>
        <v>9.6310611344985891E-3</v>
      </c>
    </row>
  </sheetData>
  <sheetProtection algorithmName="SHA-512" hashValue="cW+KfhmLio4+JvJyCaqNhfgvZ6RtOEGcFOqvF64FvG1u9XV/p+Uxx8Jf6wdPVoDufqlJ6mz3ukPB90s+izKISg==" saltValue="GEUWSexyW0MePHwNfTxBeA==" spinCount="100000" sheet="1" objects="1" scenarios="1"/>
  <mergeCells count="27">
    <mergeCell ref="D33:M33"/>
    <mergeCell ref="D21:M21"/>
    <mergeCell ref="D22:M22"/>
    <mergeCell ref="D23:M23"/>
    <mergeCell ref="D25:M25"/>
    <mergeCell ref="D26:M26"/>
    <mergeCell ref="D28:M28"/>
    <mergeCell ref="D29:M29"/>
    <mergeCell ref="D30:M30"/>
    <mergeCell ref="D31:M31"/>
    <mergeCell ref="D32:M32"/>
    <mergeCell ref="D37:M37"/>
    <mergeCell ref="D38:M38"/>
    <mergeCell ref="D27:M27"/>
    <mergeCell ref="B2:E2"/>
    <mergeCell ref="B6:B7"/>
    <mergeCell ref="C6:C7"/>
    <mergeCell ref="D6:E6"/>
    <mergeCell ref="D8:D9"/>
    <mergeCell ref="D20:M20"/>
    <mergeCell ref="G6:M6"/>
    <mergeCell ref="F6:F7"/>
    <mergeCell ref="F8:F9"/>
    <mergeCell ref="D24:M24"/>
    <mergeCell ref="D34:M34"/>
    <mergeCell ref="D35:M35"/>
    <mergeCell ref="D36:M3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14A5-4F2D-4139-8FF4-F8B74A7503D3}">
  <sheetPr codeName="Sheet1">
    <pageSetUpPr fitToPage="1"/>
  </sheetPr>
  <dimension ref="A1:AF453"/>
  <sheetViews>
    <sheetView zoomScaleNormal="100" workbookViewId="0">
      <pane ySplit="12" topLeftCell="A13" activePane="bottomLeft" state="frozen"/>
      <selection pane="bottomLeft" activeCell="G3" sqref="G3"/>
    </sheetView>
    <sheetView tabSelected="1" workbookViewId="1">
      <selection activeCell="D18" sqref="D18"/>
    </sheetView>
  </sheetViews>
  <sheetFormatPr defaultColWidth="34.25" defaultRowHeight="23.25" outlineLevelRow="1" outlineLevelCol="1" x14ac:dyDescent="0.5"/>
  <cols>
    <col min="1" max="1" width="3.75" style="79" customWidth="1"/>
    <col min="2" max="2" width="18.5" style="43" customWidth="1"/>
    <col min="3" max="3" width="24.5" style="44" customWidth="1"/>
    <col min="4" max="4" width="39.25" style="10" customWidth="1"/>
    <col min="5" max="5" width="40.5" style="46" customWidth="1"/>
    <col min="6" max="6" width="37.25" style="46" customWidth="1"/>
    <col min="7" max="7" width="37.25" style="11" customWidth="1"/>
    <col min="8" max="9" width="37.25" style="13" customWidth="1"/>
    <col min="10" max="10" width="40.5" style="10" hidden="1" customWidth="1" outlineLevel="1"/>
    <col min="11" max="12" width="40.5" style="46" hidden="1" customWidth="1" outlineLevel="1"/>
    <col min="13" max="13" width="34.25" style="11" hidden="1" customWidth="1" outlineLevel="1"/>
    <col min="14" max="14" width="38" style="66" hidden="1" customWidth="1" outlineLevel="1"/>
    <col min="15" max="15" width="40" style="66" hidden="1" customWidth="1" outlineLevel="1"/>
    <col min="16" max="16" width="40" style="42" customWidth="1" collapsed="1"/>
    <col min="17" max="17" width="37.75" style="13" customWidth="1"/>
    <col min="18" max="18" width="39.75" style="13" customWidth="1"/>
    <col min="19" max="32" width="34.25" style="79"/>
    <col min="33" max="16384" width="34.25" style="12"/>
  </cols>
  <sheetData>
    <row r="1" spans="1:32" ht="27" customHeight="1" x14ac:dyDescent="0.65">
      <c r="B1" s="118" t="s">
        <v>82</v>
      </c>
      <c r="C1" s="8"/>
      <c r="D1" s="9"/>
      <c r="E1" s="45"/>
      <c r="F1" s="119"/>
      <c r="G1" s="151" t="s">
        <v>184</v>
      </c>
      <c r="H1" s="201"/>
      <c r="I1" s="201"/>
      <c r="J1" s="92"/>
      <c r="K1" s="93"/>
      <c r="L1" s="93"/>
      <c r="M1" s="90"/>
      <c r="N1" s="94"/>
      <c r="O1" s="94"/>
      <c r="P1" s="95"/>
      <c r="Q1" s="91"/>
      <c r="R1" s="91"/>
    </row>
    <row r="2" spans="1:32" s="79" customFormat="1" ht="27" customHeight="1" x14ac:dyDescent="0.5">
      <c r="B2" s="96"/>
      <c r="C2" s="97"/>
      <c r="D2" s="92"/>
      <c r="E2" s="93"/>
      <c r="F2" s="93"/>
      <c r="G2" s="90"/>
      <c r="H2" s="91"/>
      <c r="I2" s="91"/>
      <c r="J2" s="92"/>
      <c r="K2" s="93"/>
      <c r="L2" s="93"/>
      <c r="M2" s="90"/>
      <c r="N2" s="94"/>
      <c r="O2" s="94"/>
      <c r="P2" s="95"/>
      <c r="Q2" s="91"/>
      <c r="R2" s="91"/>
    </row>
    <row r="3" spans="1:32" s="17" customFormat="1" ht="27" customHeight="1" x14ac:dyDescent="0.55000000000000004">
      <c r="A3" s="80"/>
      <c r="B3" s="14" t="s">
        <v>84</v>
      </c>
      <c r="C3" s="15"/>
      <c r="D3" s="16" t="s">
        <v>75</v>
      </c>
      <c r="E3" s="47" t="s">
        <v>74</v>
      </c>
      <c r="F3" s="48" t="s">
        <v>76</v>
      </c>
      <c r="G3" s="83"/>
      <c r="H3" s="84"/>
      <c r="I3" s="84"/>
      <c r="J3" s="85"/>
      <c r="K3" s="86"/>
      <c r="L3" s="86"/>
      <c r="M3" s="87"/>
      <c r="N3" s="88"/>
      <c r="O3" s="88"/>
      <c r="P3" s="89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</row>
    <row r="4" spans="1:32" s="17" customFormat="1" ht="27" customHeight="1" x14ac:dyDescent="0.8">
      <c r="A4" s="80"/>
      <c r="B4" s="18"/>
      <c r="C4" s="19" t="s">
        <v>77</v>
      </c>
      <c r="D4" s="20">
        <f>+G424</f>
        <v>3.01</v>
      </c>
      <c r="E4" s="21">
        <f>+F4/D4</f>
        <v>1832126.2458471763</v>
      </c>
      <c r="F4" s="49">
        <f>+I424</f>
        <v>5514700</v>
      </c>
      <c r="G4" s="83"/>
      <c r="H4" s="84"/>
      <c r="I4" s="128" t="s">
        <v>181</v>
      </c>
      <c r="J4" s="102"/>
      <c r="K4" s="103"/>
      <c r="L4" s="103"/>
      <c r="M4" s="104"/>
      <c r="N4" s="105"/>
      <c r="O4" s="105"/>
      <c r="P4" s="194" t="s">
        <v>92</v>
      </c>
      <c r="Q4" s="195"/>
      <c r="R4" s="99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</row>
    <row r="5" spans="1:32" s="17" customFormat="1" ht="27" customHeight="1" x14ac:dyDescent="0.6">
      <c r="A5" s="80"/>
      <c r="B5" s="120" t="s">
        <v>85</v>
      </c>
      <c r="C5" s="121" t="s">
        <v>86</v>
      </c>
      <c r="D5" s="122">
        <f>-M424</f>
        <v>-3.01</v>
      </c>
      <c r="E5" s="123">
        <f>-F5/D5</f>
        <v>-1732078.5171226612</v>
      </c>
      <c r="F5" s="124">
        <f>-O424</f>
        <v>-5213556.3365392098</v>
      </c>
      <c r="G5" s="83"/>
      <c r="H5" s="84"/>
      <c r="I5" s="198" t="s">
        <v>78</v>
      </c>
      <c r="J5" s="199"/>
      <c r="K5" s="199"/>
      <c r="L5" s="199"/>
      <c r="M5" s="199"/>
      <c r="N5" s="199"/>
      <c r="O5" s="199"/>
      <c r="P5" s="199"/>
      <c r="Q5" s="200"/>
      <c r="R5" s="99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2" s="17" customFormat="1" ht="27" customHeight="1" x14ac:dyDescent="0.6">
      <c r="A6" s="80"/>
      <c r="B6" s="125"/>
      <c r="C6" s="126" t="s">
        <v>83</v>
      </c>
      <c r="D6" s="126"/>
      <c r="E6" s="127"/>
      <c r="F6" s="124">
        <f>-Q424</f>
        <v>-1620</v>
      </c>
      <c r="G6" s="83"/>
      <c r="H6" s="84"/>
      <c r="I6" s="68" t="s">
        <v>75</v>
      </c>
      <c r="J6" s="106"/>
      <c r="K6" s="103"/>
      <c r="L6" s="103"/>
      <c r="M6" s="104"/>
      <c r="N6" s="105"/>
      <c r="O6" s="107"/>
      <c r="P6" s="41" t="s">
        <v>74</v>
      </c>
      <c r="Q6" s="41" t="s">
        <v>76</v>
      </c>
      <c r="R6" s="99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 s="17" customFormat="1" ht="27" customHeight="1" x14ac:dyDescent="0.55000000000000004">
      <c r="A7" s="80"/>
      <c r="B7" s="120"/>
      <c r="C7" s="126" t="s">
        <v>80</v>
      </c>
      <c r="D7" s="126"/>
      <c r="E7" s="127"/>
      <c r="F7" s="124">
        <f>-R424</f>
        <v>-250</v>
      </c>
      <c r="G7" s="83"/>
      <c r="H7" s="84"/>
      <c r="I7" s="191">
        <f>+J423</f>
        <v>4.0000000000000036E-3</v>
      </c>
      <c r="J7" s="108"/>
      <c r="K7" s="109"/>
      <c r="L7" s="109"/>
      <c r="M7" s="110"/>
      <c r="N7" s="111"/>
      <c r="O7" s="112"/>
      <c r="P7" s="196">
        <f>+K423</f>
        <v>1798415.8651974853</v>
      </c>
      <c r="Q7" s="192">
        <f>+L423</f>
        <v>7193.6634607899477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2" s="17" customFormat="1" ht="27" customHeight="1" x14ac:dyDescent="0.55000000000000004">
      <c r="A8" s="80"/>
      <c r="B8" s="14" t="s">
        <v>87</v>
      </c>
      <c r="C8" s="40"/>
      <c r="D8" s="40"/>
      <c r="E8" s="50"/>
      <c r="F8" s="23">
        <f>+F5+F6+F7</f>
        <v>-5215426.3365392098</v>
      </c>
      <c r="G8" s="83"/>
      <c r="H8" s="84"/>
      <c r="I8" s="191"/>
      <c r="J8" s="113"/>
      <c r="K8" s="114"/>
      <c r="L8" s="114"/>
      <c r="M8" s="115"/>
      <c r="N8" s="116"/>
      <c r="O8" s="117"/>
      <c r="P8" s="197"/>
      <c r="Q8" s="192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spans="1:32" s="17" customFormat="1" ht="27" customHeight="1" x14ac:dyDescent="0.55000000000000004">
      <c r="A9" s="80"/>
      <c r="B9" s="14" t="s">
        <v>88</v>
      </c>
      <c r="C9" s="40"/>
      <c r="D9" s="40"/>
      <c r="E9" s="50"/>
      <c r="F9" s="22">
        <f>+F8+F4</f>
        <v>299273.66346079018</v>
      </c>
      <c r="G9" s="83"/>
      <c r="H9" s="84"/>
      <c r="I9" s="84"/>
      <c r="J9" s="85"/>
      <c r="K9" s="86"/>
      <c r="L9" s="86"/>
      <c r="M9" s="87"/>
      <c r="N9" s="88"/>
      <c r="O9" s="88"/>
      <c r="P9" s="89"/>
      <c r="Q9" s="84"/>
      <c r="R9" s="84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spans="1:32" s="79" customFormat="1" ht="30.75" customHeight="1" x14ac:dyDescent="0.6">
      <c r="C10" s="152" t="s">
        <v>183</v>
      </c>
      <c r="D10" s="150" t="s">
        <v>183</v>
      </c>
      <c r="E10" s="150" t="s">
        <v>183</v>
      </c>
      <c r="F10" s="153"/>
      <c r="G10" s="150" t="s">
        <v>183</v>
      </c>
      <c r="H10" s="150" t="s">
        <v>183</v>
      </c>
      <c r="I10" s="91"/>
      <c r="J10" s="92"/>
      <c r="K10" s="93"/>
      <c r="L10" s="93"/>
      <c r="M10" s="90"/>
      <c r="N10" s="94"/>
      <c r="O10" s="94"/>
      <c r="P10" s="95"/>
      <c r="Q10" s="91"/>
      <c r="R10" s="91"/>
      <c r="X10" s="98"/>
    </row>
    <row r="11" spans="1:32" s="60" customFormat="1" ht="18.75" customHeight="1" x14ac:dyDescent="0.3">
      <c r="A11" s="81"/>
      <c r="B11" s="202" t="s">
        <v>72</v>
      </c>
      <c r="C11" s="206" t="s">
        <v>81</v>
      </c>
      <c r="D11" s="204" t="s">
        <v>73</v>
      </c>
      <c r="E11" s="204"/>
      <c r="F11" s="204"/>
      <c r="G11" s="204" t="s">
        <v>77</v>
      </c>
      <c r="H11" s="204"/>
      <c r="I11" s="204"/>
      <c r="J11" s="204" t="s">
        <v>78</v>
      </c>
      <c r="K11" s="204"/>
      <c r="L11" s="204"/>
      <c r="M11" s="205" t="s">
        <v>79</v>
      </c>
      <c r="N11" s="205"/>
      <c r="O11" s="205"/>
      <c r="P11" s="193" t="s">
        <v>182</v>
      </c>
      <c r="Q11" s="203" t="s">
        <v>83</v>
      </c>
      <c r="R11" s="203" t="s">
        <v>80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</row>
    <row r="12" spans="1:32" s="60" customFormat="1" ht="18.75" customHeight="1" x14ac:dyDescent="0.3">
      <c r="A12" s="81"/>
      <c r="B12" s="202"/>
      <c r="C12" s="206"/>
      <c r="D12" s="61" t="s">
        <v>75</v>
      </c>
      <c r="E12" s="62" t="s">
        <v>74</v>
      </c>
      <c r="F12" s="62" t="s">
        <v>76</v>
      </c>
      <c r="G12" s="63" t="s">
        <v>75</v>
      </c>
      <c r="H12" s="65" t="s">
        <v>74</v>
      </c>
      <c r="I12" s="65" t="s">
        <v>76</v>
      </c>
      <c r="J12" s="61" t="s">
        <v>75</v>
      </c>
      <c r="K12" s="62" t="s">
        <v>74</v>
      </c>
      <c r="L12" s="62" t="s">
        <v>76</v>
      </c>
      <c r="M12" s="63" t="s">
        <v>75</v>
      </c>
      <c r="N12" s="65" t="s">
        <v>74</v>
      </c>
      <c r="O12" s="65" t="s">
        <v>76</v>
      </c>
      <c r="P12" s="193"/>
      <c r="Q12" s="203"/>
      <c r="R12" s="203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</row>
    <row r="13" spans="1:32" x14ac:dyDescent="0.5">
      <c r="B13" s="51">
        <v>1</v>
      </c>
      <c r="C13" s="52">
        <v>242542</v>
      </c>
      <c r="D13" s="70">
        <v>2E-3</v>
      </c>
      <c r="E13" s="57">
        <v>1500000</v>
      </c>
      <c r="F13" s="71">
        <f>+D13*E13</f>
        <v>3000</v>
      </c>
      <c r="G13" s="69"/>
      <c r="H13" s="58"/>
      <c r="I13" s="59"/>
      <c r="J13" s="54">
        <f>+D13</f>
        <v>2E-3</v>
      </c>
      <c r="K13" s="59">
        <f>+E13</f>
        <v>1500000</v>
      </c>
      <c r="L13" s="59">
        <f>+J13*K13</f>
        <v>3000</v>
      </c>
      <c r="M13" s="54">
        <f>+G13</f>
        <v>0</v>
      </c>
      <c r="N13" s="67">
        <f>+K13</f>
        <v>1500000</v>
      </c>
      <c r="O13" s="67">
        <f>+N13*M13</f>
        <v>0</v>
      </c>
      <c r="P13" s="55">
        <f>+I13-O13</f>
        <v>0</v>
      </c>
      <c r="Q13" s="53"/>
      <c r="R13" s="53"/>
    </row>
    <row r="14" spans="1:32" x14ac:dyDescent="0.5">
      <c r="B14" s="51">
        <v>2</v>
      </c>
      <c r="C14" s="52">
        <v>242543</v>
      </c>
      <c r="D14" s="70">
        <v>3.0000000000000001E-3</v>
      </c>
      <c r="E14" s="57">
        <v>1450000</v>
      </c>
      <c r="F14" s="71">
        <f t="shared" ref="F14:F22" si="0">+D14*E14</f>
        <v>4350</v>
      </c>
      <c r="G14" s="69">
        <v>1E-3</v>
      </c>
      <c r="H14" s="58">
        <v>2000000</v>
      </c>
      <c r="I14" s="59">
        <f>+H14*G14</f>
        <v>2000</v>
      </c>
      <c r="J14" s="54">
        <f>+J13+D14-G14</f>
        <v>4.0000000000000001E-3</v>
      </c>
      <c r="K14" s="59">
        <f>+(L13+F14)/(J13+D14)</f>
        <v>1470000</v>
      </c>
      <c r="L14" s="59">
        <f t="shared" ref="L14:L24" si="1">+J14*K14</f>
        <v>5880</v>
      </c>
      <c r="M14" s="54">
        <f t="shared" ref="M14:M24" si="2">+G14</f>
        <v>1E-3</v>
      </c>
      <c r="N14" s="67">
        <f>+K14</f>
        <v>1470000</v>
      </c>
      <c r="O14" s="67">
        <f t="shared" ref="O14:O24" si="3">+N14*M14</f>
        <v>1470</v>
      </c>
      <c r="P14" s="55">
        <f>+I14-O14</f>
        <v>530</v>
      </c>
      <c r="Q14" s="53">
        <v>50</v>
      </c>
      <c r="R14" s="53">
        <v>250</v>
      </c>
    </row>
    <row r="15" spans="1:32" x14ac:dyDescent="0.5">
      <c r="B15" s="51">
        <v>3</v>
      </c>
      <c r="C15" s="52">
        <v>242544</v>
      </c>
      <c r="D15" s="70">
        <v>4.0000000000000001E-3</v>
      </c>
      <c r="E15" s="57">
        <v>1600000</v>
      </c>
      <c r="F15" s="71">
        <f t="shared" si="0"/>
        <v>6400</v>
      </c>
      <c r="G15" s="69">
        <v>1E-3</v>
      </c>
      <c r="H15" s="58">
        <v>2000000</v>
      </c>
      <c r="I15" s="59">
        <f t="shared" ref="I15:I78" si="4">+H15*G15</f>
        <v>2000</v>
      </c>
      <c r="J15" s="54">
        <f>+J14+D15-G15</f>
        <v>7.0000000000000001E-3</v>
      </c>
      <c r="K15" s="59">
        <f t="shared" ref="K15:K24" si="5">+(L14+F15)/(J14+D15)</f>
        <v>1535000</v>
      </c>
      <c r="L15" s="59">
        <f>+J15*K15</f>
        <v>10745</v>
      </c>
      <c r="M15" s="54">
        <f t="shared" si="2"/>
        <v>1E-3</v>
      </c>
      <c r="N15" s="67">
        <f t="shared" ref="N15:N24" si="6">+K15</f>
        <v>1535000</v>
      </c>
      <c r="O15" s="67">
        <f t="shared" si="3"/>
        <v>1535</v>
      </c>
      <c r="P15" s="55">
        <f t="shared" ref="P15:P78" si="7">+I15-O15</f>
        <v>465</v>
      </c>
      <c r="Q15" s="53">
        <v>120</v>
      </c>
      <c r="R15" s="53"/>
    </row>
    <row r="16" spans="1:32" x14ac:dyDescent="0.5">
      <c r="B16" s="51">
        <v>4</v>
      </c>
      <c r="C16" s="52">
        <v>242545</v>
      </c>
      <c r="D16" s="70">
        <v>5.0000000000000001E-3</v>
      </c>
      <c r="E16" s="57">
        <v>1400000</v>
      </c>
      <c r="F16" s="71">
        <f t="shared" si="0"/>
        <v>7000</v>
      </c>
      <c r="G16" s="69">
        <v>3.0000000000000001E-3</v>
      </c>
      <c r="H16" s="58">
        <v>1900000</v>
      </c>
      <c r="I16" s="59">
        <f t="shared" si="4"/>
        <v>5700</v>
      </c>
      <c r="J16" s="54">
        <f>+J15+D16-G16</f>
        <v>9.0000000000000011E-3</v>
      </c>
      <c r="K16" s="59">
        <f t="shared" si="5"/>
        <v>1478750</v>
      </c>
      <c r="L16" s="59">
        <f t="shared" si="1"/>
        <v>13308.750000000002</v>
      </c>
      <c r="M16" s="54">
        <f>+G16</f>
        <v>3.0000000000000001E-3</v>
      </c>
      <c r="N16" s="67">
        <f t="shared" si="6"/>
        <v>1478750</v>
      </c>
      <c r="O16" s="67">
        <f t="shared" si="3"/>
        <v>4436.25</v>
      </c>
      <c r="P16" s="55">
        <f>+I16-O16</f>
        <v>1263.75</v>
      </c>
      <c r="Q16" s="53">
        <v>100</v>
      </c>
      <c r="R16" s="53"/>
    </row>
    <row r="17" spans="2:18" x14ac:dyDescent="0.5">
      <c r="B17" s="51">
        <v>5</v>
      </c>
      <c r="C17" s="52">
        <v>242546</v>
      </c>
      <c r="D17" s="70"/>
      <c r="E17" s="57"/>
      <c r="F17" s="71">
        <f>+D17*E17</f>
        <v>0</v>
      </c>
      <c r="G17" s="69">
        <v>5.0000000000000001E-3</v>
      </c>
      <c r="H17" s="58">
        <v>1000000</v>
      </c>
      <c r="I17" s="59">
        <f t="shared" si="4"/>
        <v>5000</v>
      </c>
      <c r="J17" s="54">
        <f t="shared" ref="J17:J24" si="8">+J16+D17-G17</f>
        <v>4.000000000000001E-3</v>
      </c>
      <c r="K17" s="59">
        <f t="shared" si="5"/>
        <v>1478750</v>
      </c>
      <c r="L17" s="59">
        <f t="shared" si="1"/>
        <v>5915.0000000000018</v>
      </c>
      <c r="M17" s="54">
        <f>+G17</f>
        <v>5.0000000000000001E-3</v>
      </c>
      <c r="N17" s="67">
        <f t="shared" si="6"/>
        <v>1478750</v>
      </c>
      <c r="O17" s="67">
        <f t="shared" si="3"/>
        <v>7393.75</v>
      </c>
      <c r="P17" s="55">
        <f t="shared" si="7"/>
        <v>-2393.75</v>
      </c>
      <c r="Q17" s="53">
        <v>200</v>
      </c>
      <c r="R17" s="53"/>
    </row>
    <row r="18" spans="2:18" x14ac:dyDescent="0.5">
      <c r="B18" s="51">
        <v>6</v>
      </c>
      <c r="C18" s="52">
        <v>242547</v>
      </c>
      <c r="D18" s="70">
        <v>1</v>
      </c>
      <c r="E18" s="57">
        <v>2000000</v>
      </c>
      <c r="F18" s="71">
        <f t="shared" si="0"/>
        <v>2000000</v>
      </c>
      <c r="G18" s="69"/>
      <c r="H18" s="58"/>
      <c r="I18" s="59">
        <f t="shared" si="4"/>
        <v>0</v>
      </c>
      <c r="J18" s="54">
        <f t="shared" si="8"/>
        <v>1.004</v>
      </c>
      <c r="K18" s="59">
        <f t="shared" si="5"/>
        <v>1997923.3067729084</v>
      </c>
      <c r="L18" s="59">
        <f>+J18*K18</f>
        <v>2005915</v>
      </c>
      <c r="M18" s="54">
        <f t="shared" si="2"/>
        <v>0</v>
      </c>
      <c r="N18" s="67">
        <f t="shared" si="6"/>
        <v>1997923.3067729084</v>
      </c>
      <c r="O18" s="67">
        <f t="shared" si="3"/>
        <v>0</v>
      </c>
      <c r="P18" s="55">
        <f t="shared" si="7"/>
        <v>0</v>
      </c>
      <c r="Q18" s="53"/>
      <c r="R18" s="53"/>
    </row>
    <row r="19" spans="2:18" x14ac:dyDescent="0.5">
      <c r="B19" s="51">
        <v>7</v>
      </c>
      <c r="C19" s="52">
        <v>242548</v>
      </c>
      <c r="D19" s="70"/>
      <c r="E19" s="57"/>
      <c r="F19" s="71">
        <f t="shared" si="0"/>
        <v>0</v>
      </c>
      <c r="G19" s="69">
        <v>1</v>
      </c>
      <c r="H19" s="58">
        <v>1800000</v>
      </c>
      <c r="I19" s="59">
        <f t="shared" si="4"/>
        <v>1800000</v>
      </c>
      <c r="J19" s="54">
        <f t="shared" si="8"/>
        <v>4.0000000000000036E-3</v>
      </c>
      <c r="K19" s="59">
        <f t="shared" si="5"/>
        <v>1997923.3067729084</v>
      </c>
      <c r="L19" s="59">
        <f t="shared" si="1"/>
        <v>7991.6932270916404</v>
      </c>
      <c r="M19" s="54">
        <f>+G19</f>
        <v>1</v>
      </c>
      <c r="N19" s="67">
        <f t="shared" si="6"/>
        <v>1997923.3067729084</v>
      </c>
      <c r="O19" s="67">
        <f t="shared" si="3"/>
        <v>1997923.3067729084</v>
      </c>
      <c r="P19" s="55">
        <f>+I19-O19</f>
        <v>-197923.30677290843</v>
      </c>
      <c r="Q19" s="53">
        <v>300</v>
      </c>
      <c r="R19" s="53"/>
    </row>
    <row r="20" spans="2:18" x14ac:dyDescent="0.5">
      <c r="B20" s="51">
        <v>8</v>
      </c>
      <c r="C20" s="52">
        <v>242549</v>
      </c>
      <c r="D20" s="70"/>
      <c r="E20" s="57"/>
      <c r="F20" s="71">
        <f t="shared" si="0"/>
        <v>0</v>
      </c>
      <c r="G20" s="69"/>
      <c r="H20" s="58"/>
      <c r="I20" s="59">
        <f t="shared" si="4"/>
        <v>0</v>
      </c>
      <c r="J20" s="54">
        <f t="shared" si="8"/>
        <v>4.0000000000000036E-3</v>
      </c>
      <c r="K20" s="59">
        <f t="shared" si="5"/>
        <v>1997923.3067729084</v>
      </c>
      <c r="L20" s="59">
        <f t="shared" si="1"/>
        <v>7991.6932270916404</v>
      </c>
      <c r="M20" s="54">
        <f t="shared" si="2"/>
        <v>0</v>
      </c>
      <c r="N20" s="67">
        <f t="shared" si="6"/>
        <v>1997923.3067729084</v>
      </c>
      <c r="O20" s="67">
        <f t="shared" si="3"/>
        <v>0</v>
      </c>
      <c r="P20" s="55">
        <f t="shared" si="7"/>
        <v>0</v>
      </c>
      <c r="Q20" s="53"/>
      <c r="R20" s="53"/>
    </row>
    <row r="21" spans="2:18" x14ac:dyDescent="0.5">
      <c r="B21" s="51">
        <v>9</v>
      </c>
      <c r="C21" s="52">
        <v>242550</v>
      </c>
      <c r="D21" s="70">
        <v>1</v>
      </c>
      <c r="E21" s="57">
        <v>1400000</v>
      </c>
      <c r="F21" s="71">
        <f t="shared" si="0"/>
        <v>1400000</v>
      </c>
      <c r="G21" s="69">
        <v>1</v>
      </c>
      <c r="H21" s="58">
        <v>1800000</v>
      </c>
      <c r="I21" s="59">
        <f t="shared" si="4"/>
        <v>1800000</v>
      </c>
      <c r="J21" s="54">
        <f t="shared" si="8"/>
        <v>4.0000000000000036E-3</v>
      </c>
      <c r="K21" s="59">
        <f t="shared" si="5"/>
        <v>1402382.1645688163</v>
      </c>
      <c r="L21" s="59">
        <f t="shared" si="1"/>
        <v>5609.5286582752706</v>
      </c>
      <c r="M21" s="54">
        <f t="shared" si="2"/>
        <v>1</v>
      </c>
      <c r="N21" s="67">
        <f t="shared" si="6"/>
        <v>1402382.1645688163</v>
      </c>
      <c r="O21" s="67">
        <f t="shared" si="3"/>
        <v>1402382.1645688163</v>
      </c>
      <c r="P21" s="55">
        <f t="shared" si="7"/>
        <v>397617.83543118369</v>
      </c>
      <c r="Q21" s="53">
        <v>400</v>
      </c>
      <c r="R21" s="53"/>
    </row>
    <row r="22" spans="2:18" x14ac:dyDescent="0.5">
      <c r="B22" s="51">
        <v>10</v>
      </c>
      <c r="C22" s="52">
        <v>242551</v>
      </c>
      <c r="D22" s="70">
        <v>1</v>
      </c>
      <c r="E22" s="57">
        <v>1800000</v>
      </c>
      <c r="F22" s="71">
        <f t="shared" si="0"/>
        <v>1800000</v>
      </c>
      <c r="G22" s="69">
        <v>1</v>
      </c>
      <c r="H22" s="58">
        <v>1900000</v>
      </c>
      <c r="I22" s="59">
        <f t="shared" si="4"/>
        <v>1900000</v>
      </c>
      <c r="J22" s="54">
        <f t="shared" si="8"/>
        <v>4.0000000000000036E-3</v>
      </c>
      <c r="K22" s="59">
        <f t="shared" si="5"/>
        <v>1798415.8651974853</v>
      </c>
      <c r="L22" s="59">
        <f t="shared" si="1"/>
        <v>7193.6634607899477</v>
      </c>
      <c r="M22" s="54">
        <f t="shared" si="2"/>
        <v>1</v>
      </c>
      <c r="N22" s="67">
        <f t="shared" si="6"/>
        <v>1798415.8651974853</v>
      </c>
      <c r="O22" s="67">
        <f t="shared" si="3"/>
        <v>1798415.8651974853</v>
      </c>
      <c r="P22" s="55">
        <f t="shared" si="7"/>
        <v>101584.13480251469</v>
      </c>
      <c r="Q22" s="53">
        <v>450</v>
      </c>
      <c r="R22" s="53"/>
    </row>
    <row r="23" spans="2:18" x14ac:dyDescent="0.5">
      <c r="B23" s="51">
        <v>11</v>
      </c>
      <c r="C23" s="52">
        <v>242552</v>
      </c>
      <c r="D23" s="70"/>
      <c r="E23" s="57"/>
      <c r="F23" s="71">
        <f t="shared" ref="F23:F24" si="9">+D23*E23</f>
        <v>0</v>
      </c>
      <c r="G23" s="69"/>
      <c r="H23" s="58"/>
      <c r="I23" s="59">
        <f t="shared" si="4"/>
        <v>0</v>
      </c>
      <c r="J23" s="54">
        <f t="shared" si="8"/>
        <v>4.0000000000000036E-3</v>
      </c>
      <c r="K23" s="59">
        <f t="shared" si="5"/>
        <v>1798415.8651974853</v>
      </c>
      <c r="L23" s="59">
        <f t="shared" si="1"/>
        <v>7193.6634607899477</v>
      </c>
      <c r="M23" s="54">
        <f t="shared" si="2"/>
        <v>0</v>
      </c>
      <c r="N23" s="67">
        <f t="shared" si="6"/>
        <v>1798415.8651974853</v>
      </c>
      <c r="O23" s="67">
        <f t="shared" si="3"/>
        <v>0</v>
      </c>
      <c r="P23" s="55">
        <f t="shared" si="7"/>
        <v>0</v>
      </c>
      <c r="Q23" s="53"/>
      <c r="R23" s="53"/>
    </row>
    <row r="24" spans="2:18" x14ac:dyDescent="0.5">
      <c r="B24" s="51">
        <v>12</v>
      </c>
      <c r="C24" s="52"/>
      <c r="D24" s="70"/>
      <c r="E24" s="57"/>
      <c r="F24" s="71">
        <f t="shared" si="9"/>
        <v>0</v>
      </c>
      <c r="G24" s="69"/>
      <c r="H24" s="58"/>
      <c r="I24" s="59">
        <f t="shared" si="4"/>
        <v>0</v>
      </c>
      <c r="J24" s="54">
        <f t="shared" si="8"/>
        <v>4.0000000000000036E-3</v>
      </c>
      <c r="K24" s="59">
        <f t="shared" si="5"/>
        <v>1798415.8651974853</v>
      </c>
      <c r="L24" s="59">
        <f t="shared" si="1"/>
        <v>7193.6634607899477</v>
      </c>
      <c r="M24" s="54">
        <f t="shared" si="2"/>
        <v>0</v>
      </c>
      <c r="N24" s="67">
        <f t="shared" si="6"/>
        <v>1798415.8651974853</v>
      </c>
      <c r="O24" s="67">
        <f t="shared" si="3"/>
        <v>0</v>
      </c>
      <c r="P24" s="55">
        <f t="shared" si="7"/>
        <v>0</v>
      </c>
      <c r="Q24" s="53"/>
      <c r="R24" s="53"/>
    </row>
    <row r="25" spans="2:18" x14ac:dyDescent="0.5">
      <c r="B25" s="51">
        <v>13</v>
      </c>
      <c r="C25" s="52"/>
      <c r="D25" s="70"/>
      <c r="E25" s="57"/>
      <c r="F25" s="71">
        <f>+D25*E25</f>
        <v>0</v>
      </c>
      <c r="G25" s="69"/>
      <c r="H25" s="58"/>
      <c r="I25" s="59">
        <f t="shared" si="4"/>
        <v>0</v>
      </c>
      <c r="J25" s="54">
        <f t="shared" ref="J25:J41" si="10">+J24+D25-G25</f>
        <v>4.0000000000000036E-3</v>
      </c>
      <c r="K25" s="59">
        <f t="shared" ref="K25:K41" si="11">+(L24+F25)/(J24+D25)</f>
        <v>1798415.8651974853</v>
      </c>
      <c r="L25" s="59">
        <f t="shared" ref="L25:L41" si="12">+J25*K25</f>
        <v>7193.6634607899477</v>
      </c>
      <c r="M25" s="54">
        <f t="shared" ref="M25:M41" si="13">+G25</f>
        <v>0</v>
      </c>
      <c r="N25" s="67">
        <f t="shared" ref="N25:N41" si="14">+K25</f>
        <v>1798415.8651974853</v>
      </c>
      <c r="O25" s="67">
        <f t="shared" ref="O25:O41" si="15">+N25*M25</f>
        <v>0</v>
      </c>
      <c r="P25" s="55">
        <f t="shared" si="7"/>
        <v>0</v>
      </c>
      <c r="Q25" s="53"/>
      <c r="R25" s="53"/>
    </row>
    <row r="26" spans="2:18" x14ac:dyDescent="0.5">
      <c r="B26" s="51">
        <v>14</v>
      </c>
      <c r="C26" s="52"/>
      <c r="D26" s="70"/>
      <c r="E26" s="57"/>
      <c r="F26" s="71">
        <f t="shared" ref="F26:F41" si="16">+D26*E26</f>
        <v>0</v>
      </c>
      <c r="G26" s="69"/>
      <c r="H26" s="58"/>
      <c r="I26" s="59">
        <f t="shared" si="4"/>
        <v>0</v>
      </c>
      <c r="J26" s="54">
        <f t="shared" si="10"/>
        <v>4.0000000000000036E-3</v>
      </c>
      <c r="K26" s="59">
        <f t="shared" si="11"/>
        <v>1798415.8651974853</v>
      </c>
      <c r="L26" s="59">
        <f t="shared" si="12"/>
        <v>7193.6634607899477</v>
      </c>
      <c r="M26" s="54">
        <f t="shared" si="13"/>
        <v>0</v>
      </c>
      <c r="N26" s="67">
        <f t="shared" si="14"/>
        <v>1798415.8651974853</v>
      </c>
      <c r="O26" s="67">
        <f t="shared" si="15"/>
        <v>0</v>
      </c>
      <c r="P26" s="55">
        <f t="shared" si="7"/>
        <v>0</v>
      </c>
      <c r="Q26" s="53"/>
      <c r="R26" s="53"/>
    </row>
    <row r="27" spans="2:18" x14ac:dyDescent="0.5">
      <c r="B27" s="51">
        <v>15</v>
      </c>
      <c r="C27" s="52"/>
      <c r="D27" s="70"/>
      <c r="E27" s="57"/>
      <c r="F27" s="71">
        <f t="shared" si="16"/>
        <v>0</v>
      </c>
      <c r="G27" s="69"/>
      <c r="H27" s="58"/>
      <c r="I27" s="59">
        <f t="shared" si="4"/>
        <v>0</v>
      </c>
      <c r="J27" s="54">
        <f t="shared" si="10"/>
        <v>4.0000000000000036E-3</v>
      </c>
      <c r="K27" s="59">
        <f t="shared" si="11"/>
        <v>1798415.8651974853</v>
      </c>
      <c r="L27" s="59">
        <f t="shared" si="12"/>
        <v>7193.6634607899477</v>
      </c>
      <c r="M27" s="54">
        <f t="shared" si="13"/>
        <v>0</v>
      </c>
      <c r="N27" s="67">
        <f t="shared" si="14"/>
        <v>1798415.8651974853</v>
      </c>
      <c r="O27" s="67">
        <f t="shared" si="15"/>
        <v>0</v>
      </c>
      <c r="P27" s="55">
        <f t="shared" si="7"/>
        <v>0</v>
      </c>
      <c r="Q27" s="53"/>
      <c r="R27" s="53"/>
    </row>
    <row r="28" spans="2:18" x14ac:dyDescent="0.5">
      <c r="B28" s="51">
        <v>16</v>
      </c>
      <c r="C28" s="52"/>
      <c r="D28" s="70"/>
      <c r="E28" s="57"/>
      <c r="F28" s="71">
        <f t="shared" si="16"/>
        <v>0</v>
      </c>
      <c r="G28" s="69"/>
      <c r="H28" s="58"/>
      <c r="I28" s="59">
        <f t="shared" si="4"/>
        <v>0</v>
      </c>
      <c r="J28" s="54">
        <f t="shared" si="10"/>
        <v>4.0000000000000036E-3</v>
      </c>
      <c r="K28" s="59">
        <f t="shared" si="11"/>
        <v>1798415.8651974853</v>
      </c>
      <c r="L28" s="59">
        <f t="shared" si="12"/>
        <v>7193.6634607899477</v>
      </c>
      <c r="M28" s="54">
        <f t="shared" si="13"/>
        <v>0</v>
      </c>
      <c r="N28" s="67">
        <f t="shared" si="14"/>
        <v>1798415.8651974853</v>
      </c>
      <c r="O28" s="67">
        <f t="shared" si="15"/>
        <v>0</v>
      </c>
      <c r="P28" s="55">
        <f t="shared" si="7"/>
        <v>0</v>
      </c>
      <c r="Q28" s="53"/>
      <c r="R28" s="53"/>
    </row>
    <row r="29" spans="2:18" x14ac:dyDescent="0.5">
      <c r="B29" s="51">
        <v>17</v>
      </c>
      <c r="C29" s="52"/>
      <c r="D29" s="70"/>
      <c r="E29" s="57"/>
      <c r="F29" s="71">
        <f t="shared" si="16"/>
        <v>0</v>
      </c>
      <c r="G29" s="69"/>
      <c r="H29" s="58"/>
      <c r="I29" s="59">
        <f t="shared" si="4"/>
        <v>0</v>
      </c>
      <c r="J29" s="54">
        <f t="shared" si="10"/>
        <v>4.0000000000000036E-3</v>
      </c>
      <c r="K29" s="59">
        <f t="shared" si="11"/>
        <v>1798415.8651974853</v>
      </c>
      <c r="L29" s="59">
        <f t="shared" si="12"/>
        <v>7193.6634607899477</v>
      </c>
      <c r="M29" s="54">
        <f t="shared" si="13"/>
        <v>0</v>
      </c>
      <c r="N29" s="67">
        <f t="shared" si="14"/>
        <v>1798415.8651974853</v>
      </c>
      <c r="O29" s="67">
        <f t="shared" si="15"/>
        <v>0</v>
      </c>
      <c r="P29" s="55">
        <f t="shared" si="7"/>
        <v>0</v>
      </c>
      <c r="Q29" s="53"/>
      <c r="R29" s="53"/>
    </row>
    <row r="30" spans="2:18" x14ac:dyDescent="0.5">
      <c r="B30" s="51">
        <v>18</v>
      </c>
      <c r="C30" s="52"/>
      <c r="D30" s="70"/>
      <c r="E30" s="57"/>
      <c r="F30" s="71">
        <f t="shared" si="16"/>
        <v>0</v>
      </c>
      <c r="G30" s="69"/>
      <c r="H30" s="58"/>
      <c r="I30" s="59">
        <f t="shared" si="4"/>
        <v>0</v>
      </c>
      <c r="J30" s="54">
        <f t="shared" si="10"/>
        <v>4.0000000000000036E-3</v>
      </c>
      <c r="K30" s="59">
        <f t="shared" si="11"/>
        <v>1798415.8651974853</v>
      </c>
      <c r="L30" s="59">
        <f t="shared" si="12"/>
        <v>7193.6634607899477</v>
      </c>
      <c r="M30" s="54">
        <f t="shared" si="13"/>
        <v>0</v>
      </c>
      <c r="N30" s="67">
        <f t="shared" si="14"/>
        <v>1798415.8651974853</v>
      </c>
      <c r="O30" s="67">
        <f t="shared" si="15"/>
        <v>0</v>
      </c>
      <c r="P30" s="55">
        <f t="shared" si="7"/>
        <v>0</v>
      </c>
      <c r="Q30" s="53"/>
      <c r="R30" s="53"/>
    </row>
    <row r="31" spans="2:18" x14ac:dyDescent="0.5">
      <c r="B31" s="51">
        <v>19</v>
      </c>
      <c r="C31" s="52"/>
      <c r="D31" s="70"/>
      <c r="E31" s="57"/>
      <c r="F31" s="71">
        <f t="shared" si="16"/>
        <v>0</v>
      </c>
      <c r="G31" s="69"/>
      <c r="H31" s="58"/>
      <c r="I31" s="59">
        <f t="shared" si="4"/>
        <v>0</v>
      </c>
      <c r="J31" s="54">
        <f t="shared" si="10"/>
        <v>4.0000000000000036E-3</v>
      </c>
      <c r="K31" s="59">
        <f t="shared" si="11"/>
        <v>1798415.8651974853</v>
      </c>
      <c r="L31" s="59">
        <f t="shared" si="12"/>
        <v>7193.6634607899477</v>
      </c>
      <c r="M31" s="54">
        <f t="shared" si="13"/>
        <v>0</v>
      </c>
      <c r="N31" s="67">
        <f t="shared" si="14"/>
        <v>1798415.8651974853</v>
      </c>
      <c r="O31" s="67">
        <f t="shared" si="15"/>
        <v>0</v>
      </c>
      <c r="P31" s="55">
        <f t="shared" si="7"/>
        <v>0</v>
      </c>
      <c r="Q31" s="53"/>
      <c r="R31" s="53"/>
    </row>
    <row r="32" spans="2:18" outlineLevel="1" x14ac:dyDescent="0.5">
      <c r="B32" s="51">
        <v>20</v>
      </c>
      <c r="C32" s="52"/>
      <c r="D32" s="70"/>
      <c r="E32" s="57"/>
      <c r="F32" s="71">
        <f t="shared" si="16"/>
        <v>0</v>
      </c>
      <c r="G32" s="69"/>
      <c r="H32" s="58"/>
      <c r="I32" s="59">
        <f t="shared" si="4"/>
        <v>0</v>
      </c>
      <c r="J32" s="54">
        <f t="shared" si="10"/>
        <v>4.0000000000000036E-3</v>
      </c>
      <c r="K32" s="59">
        <f t="shared" si="11"/>
        <v>1798415.8651974853</v>
      </c>
      <c r="L32" s="59">
        <f t="shared" si="12"/>
        <v>7193.6634607899477</v>
      </c>
      <c r="M32" s="54">
        <f t="shared" si="13"/>
        <v>0</v>
      </c>
      <c r="N32" s="67">
        <f t="shared" si="14"/>
        <v>1798415.8651974853</v>
      </c>
      <c r="O32" s="67">
        <f t="shared" si="15"/>
        <v>0</v>
      </c>
      <c r="P32" s="55">
        <f t="shared" si="7"/>
        <v>0</v>
      </c>
      <c r="Q32" s="53"/>
      <c r="R32" s="53"/>
    </row>
    <row r="33" spans="2:18" outlineLevel="1" x14ac:dyDescent="0.5">
      <c r="B33" s="51">
        <v>21</v>
      </c>
      <c r="C33" s="52"/>
      <c r="D33" s="70"/>
      <c r="E33" s="57"/>
      <c r="F33" s="71">
        <f t="shared" si="16"/>
        <v>0</v>
      </c>
      <c r="G33" s="69"/>
      <c r="H33" s="58"/>
      <c r="I33" s="59">
        <f t="shared" si="4"/>
        <v>0</v>
      </c>
      <c r="J33" s="54">
        <f t="shared" si="10"/>
        <v>4.0000000000000036E-3</v>
      </c>
      <c r="K33" s="59">
        <f t="shared" si="11"/>
        <v>1798415.8651974853</v>
      </c>
      <c r="L33" s="59">
        <f t="shared" si="12"/>
        <v>7193.6634607899477</v>
      </c>
      <c r="M33" s="54">
        <f t="shared" si="13"/>
        <v>0</v>
      </c>
      <c r="N33" s="67">
        <f t="shared" si="14"/>
        <v>1798415.8651974853</v>
      </c>
      <c r="O33" s="67">
        <f t="shared" si="15"/>
        <v>0</v>
      </c>
      <c r="P33" s="55">
        <f t="shared" si="7"/>
        <v>0</v>
      </c>
      <c r="Q33" s="53"/>
      <c r="R33" s="53"/>
    </row>
    <row r="34" spans="2:18" outlineLevel="1" x14ac:dyDescent="0.5">
      <c r="B34" s="51">
        <v>22</v>
      </c>
      <c r="C34" s="52"/>
      <c r="D34" s="70"/>
      <c r="E34" s="57"/>
      <c r="F34" s="71">
        <f t="shared" si="16"/>
        <v>0</v>
      </c>
      <c r="G34" s="69"/>
      <c r="H34" s="58"/>
      <c r="I34" s="59">
        <f t="shared" si="4"/>
        <v>0</v>
      </c>
      <c r="J34" s="54">
        <f t="shared" si="10"/>
        <v>4.0000000000000036E-3</v>
      </c>
      <c r="K34" s="59">
        <f t="shared" si="11"/>
        <v>1798415.8651974853</v>
      </c>
      <c r="L34" s="59">
        <f t="shared" si="12"/>
        <v>7193.6634607899477</v>
      </c>
      <c r="M34" s="54">
        <f t="shared" si="13"/>
        <v>0</v>
      </c>
      <c r="N34" s="67">
        <f t="shared" si="14"/>
        <v>1798415.8651974853</v>
      </c>
      <c r="O34" s="67">
        <f t="shared" si="15"/>
        <v>0</v>
      </c>
      <c r="P34" s="55">
        <f t="shared" si="7"/>
        <v>0</v>
      </c>
      <c r="Q34" s="53"/>
      <c r="R34" s="53"/>
    </row>
    <row r="35" spans="2:18" outlineLevel="1" x14ac:dyDescent="0.5">
      <c r="B35" s="51">
        <v>23</v>
      </c>
      <c r="C35" s="52"/>
      <c r="D35" s="70"/>
      <c r="E35" s="57"/>
      <c r="F35" s="71">
        <f t="shared" si="16"/>
        <v>0</v>
      </c>
      <c r="G35" s="69"/>
      <c r="H35" s="58"/>
      <c r="I35" s="59">
        <f t="shared" si="4"/>
        <v>0</v>
      </c>
      <c r="J35" s="54">
        <f t="shared" si="10"/>
        <v>4.0000000000000036E-3</v>
      </c>
      <c r="K35" s="59">
        <f t="shared" si="11"/>
        <v>1798415.8651974853</v>
      </c>
      <c r="L35" s="59">
        <f t="shared" si="12"/>
        <v>7193.6634607899477</v>
      </c>
      <c r="M35" s="54">
        <f t="shared" si="13"/>
        <v>0</v>
      </c>
      <c r="N35" s="67">
        <f t="shared" si="14"/>
        <v>1798415.8651974853</v>
      </c>
      <c r="O35" s="67">
        <f t="shared" si="15"/>
        <v>0</v>
      </c>
      <c r="P35" s="55">
        <f t="shared" si="7"/>
        <v>0</v>
      </c>
      <c r="Q35" s="53"/>
      <c r="R35" s="53"/>
    </row>
    <row r="36" spans="2:18" outlineLevel="1" x14ac:dyDescent="0.5">
      <c r="B36" s="51">
        <v>24</v>
      </c>
      <c r="C36" s="52"/>
      <c r="D36" s="70"/>
      <c r="E36" s="57"/>
      <c r="F36" s="71">
        <f t="shared" si="16"/>
        <v>0</v>
      </c>
      <c r="G36" s="69"/>
      <c r="H36" s="58"/>
      <c r="I36" s="59">
        <f t="shared" si="4"/>
        <v>0</v>
      </c>
      <c r="J36" s="54">
        <f t="shared" si="10"/>
        <v>4.0000000000000036E-3</v>
      </c>
      <c r="K36" s="59">
        <f t="shared" si="11"/>
        <v>1798415.8651974853</v>
      </c>
      <c r="L36" s="59">
        <f t="shared" si="12"/>
        <v>7193.6634607899477</v>
      </c>
      <c r="M36" s="54">
        <f t="shared" si="13"/>
        <v>0</v>
      </c>
      <c r="N36" s="67">
        <f t="shared" si="14"/>
        <v>1798415.8651974853</v>
      </c>
      <c r="O36" s="67">
        <f t="shared" si="15"/>
        <v>0</v>
      </c>
      <c r="P36" s="55">
        <f t="shared" si="7"/>
        <v>0</v>
      </c>
      <c r="Q36" s="53"/>
      <c r="R36" s="53"/>
    </row>
    <row r="37" spans="2:18" outlineLevel="1" x14ac:dyDescent="0.5">
      <c r="B37" s="51">
        <v>25</v>
      </c>
      <c r="C37" s="52"/>
      <c r="D37" s="70"/>
      <c r="E37" s="57"/>
      <c r="F37" s="71">
        <f t="shared" si="16"/>
        <v>0</v>
      </c>
      <c r="G37" s="69"/>
      <c r="H37" s="58"/>
      <c r="I37" s="59">
        <f t="shared" si="4"/>
        <v>0</v>
      </c>
      <c r="J37" s="54">
        <f t="shared" si="10"/>
        <v>4.0000000000000036E-3</v>
      </c>
      <c r="K37" s="59">
        <f t="shared" si="11"/>
        <v>1798415.8651974853</v>
      </c>
      <c r="L37" s="59">
        <f t="shared" si="12"/>
        <v>7193.6634607899477</v>
      </c>
      <c r="M37" s="54">
        <f t="shared" si="13"/>
        <v>0</v>
      </c>
      <c r="N37" s="67">
        <f t="shared" si="14"/>
        <v>1798415.8651974853</v>
      </c>
      <c r="O37" s="67">
        <f t="shared" si="15"/>
        <v>0</v>
      </c>
      <c r="P37" s="55">
        <f t="shared" si="7"/>
        <v>0</v>
      </c>
      <c r="Q37" s="53"/>
      <c r="R37" s="53"/>
    </row>
    <row r="38" spans="2:18" outlineLevel="1" x14ac:dyDescent="0.5">
      <c r="B38" s="51">
        <v>26</v>
      </c>
      <c r="C38" s="52"/>
      <c r="D38" s="70"/>
      <c r="E38" s="57"/>
      <c r="F38" s="71">
        <f t="shared" si="16"/>
        <v>0</v>
      </c>
      <c r="G38" s="69"/>
      <c r="H38" s="58"/>
      <c r="I38" s="59">
        <f t="shared" si="4"/>
        <v>0</v>
      </c>
      <c r="J38" s="54">
        <f t="shared" si="10"/>
        <v>4.0000000000000036E-3</v>
      </c>
      <c r="K38" s="59">
        <f t="shared" si="11"/>
        <v>1798415.8651974853</v>
      </c>
      <c r="L38" s="59">
        <f t="shared" si="12"/>
        <v>7193.6634607899477</v>
      </c>
      <c r="M38" s="54">
        <f t="shared" si="13"/>
        <v>0</v>
      </c>
      <c r="N38" s="67">
        <f t="shared" si="14"/>
        <v>1798415.8651974853</v>
      </c>
      <c r="O38" s="67">
        <f t="shared" si="15"/>
        <v>0</v>
      </c>
      <c r="P38" s="55">
        <f t="shared" si="7"/>
        <v>0</v>
      </c>
      <c r="Q38" s="53"/>
      <c r="R38" s="53"/>
    </row>
    <row r="39" spans="2:18" outlineLevel="1" x14ac:dyDescent="0.5">
      <c r="B39" s="51">
        <v>27</v>
      </c>
      <c r="C39" s="52"/>
      <c r="D39" s="70"/>
      <c r="E39" s="57"/>
      <c r="F39" s="71">
        <f t="shared" si="16"/>
        <v>0</v>
      </c>
      <c r="G39" s="69"/>
      <c r="H39" s="58"/>
      <c r="I39" s="59">
        <f t="shared" si="4"/>
        <v>0</v>
      </c>
      <c r="J39" s="54">
        <f t="shared" si="10"/>
        <v>4.0000000000000036E-3</v>
      </c>
      <c r="K39" s="59">
        <f t="shared" si="11"/>
        <v>1798415.8651974853</v>
      </c>
      <c r="L39" s="59">
        <f t="shared" si="12"/>
        <v>7193.6634607899477</v>
      </c>
      <c r="M39" s="54">
        <f t="shared" si="13"/>
        <v>0</v>
      </c>
      <c r="N39" s="67">
        <f t="shared" si="14"/>
        <v>1798415.8651974853</v>
      </c>
      <c r="O39" s="67">
        <f t="shared" si="15"/>
        <v>0</v>
      </c>
      <c r="P39" s="55">
        <f t="shared" si="7"/>
        <v>0</v>
      </c>
      <c r="Q39" s="53"/>
      <c r="R39" s="53"/>
    </row>
    <row r="40" spans="2:18" outlineLevel="1" x14ac:dyDescent="0.5">
      <c r="B40" s="51">
        <v>28</v>
      </c>
      <c r="C40" s="52"/>
      <c r="D40" s="70"/>
      <c r="E40" s="57"/>
      <c r="F40" s="71">
        <f t="shared" si="16"/>
        <v>0</v>
      </c>
      <c r="G40" s="69"/>
      <c r="H40" s="58"/>
      <c r="I40" s="59">
        <f t="shared" si="4"/>
        <v>0</v>
      </c>
      <c r="J40" s="54">
        <f t="shared" si="10"/>
        <v>4.0000000000000036E-3</v>
      </c>
      <c r="K40" s="59">
        <f t="shared" si="11"/>
        <v>1798415.8651974853</v>
      </c>
      <c r="L40" s="59">
        <f t="shared" si="12"/>
        <v>7193.6634607899477</v>
      </c>
      <c r="M40" s="54">
        <f t="shared" si="13"/>
        <v>0</v>
      </c>
      <c r="N40" s="67">
        <f t="shared" si="14"/>
        <v>1798415.8651974853</v>
      </c>
      <c r="O40" s="67">
        <f t="shared" si="15"/>
        <v>0</v>
      </c>
      <c r="P40" s="55">
        <f t="shared" si="7"/>
        <v>0</v>
      </c>
      <c r="Q40" s="53"/>
      <c r="R40" s="53"/>
    </row>
    <row r="41" spans="2:18" outlineLevel="1" x14ac:dyDescent="0.5">
      <c r="B41" s="51">
        <v>29</v>
      </c>
      <c r="C41" s="52"/>
      <c r="D41" s="70"/>
      <c r="E41" s="57"/>
      <c r="F41" s="71">
        <f t="shared" si="16"/>
        <v>0</v>
      </c>
      <c r="G41" s="69"/>
      <c r="H41" s="58"/>
      <c r="I41" s="59">
        <f t="shared" si="4"/>
        <v>0</v>
      </c>
      <c r="J41" s="54">
        <f t="shared" si="10"/>
        <v>4.0000000000000036E-3</v>
      </c>
      <c r="K41" s="59">
        <f t="shared" si="11"/>
        <v>1798415.8651974853</v>
      </c>
      <c r="L41" s="59">
        <f t="shared" si="12"/>
        <v>7193.6634607899477</v>
      </c>
      <c r="M41" s="54">
        <f t="shared" si="13"/>
        <v>0</v>
      </c>
      <c r="N41" s="67">
        <f t="shared" si="14"/>
        <v>1798415.8651974853</v>
      </c>
      <c r="O41" s="67">
        <f t="shared" si="15"/>
        <v>0</v>
      </c>
      <c r="P41" s="55">
        <f t="shared" si="7"/>
        <v>0</v>
      </c>
      <c r="Q41" s="53"/>
      <c r="R41" s="53"/>
    </row>
    <row r="42" spans="2:18" outlineLevel="1" x14ac:dyDescent="0.5">
      <c r="B42" s="51">
        <v>30</v>
      </c>
      <c r="C42" s="52"/>
      <c r="D42" s="70"/>
      <c r="E42" s="57"/>
      <c r="F42" s="71">
        <f t="shared" ref="F42:F105" si="17">+D42*E42</f>
        <v>0</v>
      </c>
      <c r="G42" s="69"/>
      <c r="H42" s="58"/>
      <c r="I42" s="59">
        <f t="shared" si="4"/>
        <v>0</v>
      </c>
      <c r="J42" s="54">
        <f t="shared" ref="J42:J105" si="18">+J41+D42-G42</f>
        <v>4.0000000000000036E-3</v>
      </c>
      <c r="K42" s="59">
        <f t="shared" ref="K42:K105" si="19">+(L41+F42)/(J41+D42)</f>
        <v>1798415.8651974853</v>
      </c>
      <c r="L42" s="59">
        <f t="shared" ref="L42:L105" si="20">+J42*K42</f>
        <v>7193.6634607899477</v>
      </c>
      <c r="M42" s="54">
        <f t="shared" ref="M42:M105" si="21">+G42</f>
        <v>0</v>
      </c>
      <c r="N42" s="67">
        <f t="shared" ref="N42:N105" si="22">+K42</f>
        <v>1798415.8651974853</v>
      </c>
      <c r="O42" s="67">
        <f t="shared" ref="O42:O105" si="23">+N42*M42</f>
        <v>0</v>
      </c>
      <c r="P42" s="55">
        <f t="shared" si="7"/>
        <v>0</v>
      </c>
      <c r="Q42" s="53"/>
      <c r="R42" s="53"/>
    </row>
    <row r="43" spans="2:18" outlineLevel="1" x14ac:dyDescent="0.5">
      <c r="B43" s="51">
        <v>31</v>
      </c>
      <c r="C43" s="52"/>
      <c r="D43" s="70"/>
      <c r="E43" s="57"/>
      <c r="F43" s="71">
        <f t="shared" si="17"/>
        <v>0</v>
      </c>
      <c r="G43" s="69"/>
      <c r="H43" s="58"/>
      <c r="I43" s="59">
        <f t="shared" si="4"/>
        <v>0</v>
      </c>
      <c r="J43" s="54">
        <f t="shared" si="18"/>
        <v>4.0000000000000036E-3</v>
      </c>
      <c r="K43" s="59">
        <f t="shared" si="19"/>
        <v>1798415.8651974853</v>
      </c>
      <c r="L43" s="59">
        <f t="shared" si="20"/>
        <v>7193.6634607899477</v>
      </c>
      <c r="M43" s="54">
        <f t="shared" si="21"/>
        <v>0</v>
      </c>
      <c r="N43" s="67">
        <f t="shared" si="22"/>
        <v>1798415.8651974853</v>
      </c>
      <c r="O43" s="67">
        <f t="shared" si="23"/>
        <v>0</v>
      </c>
      <c r="P43" s="55">
        <f t="shared" si="7"/>
        <v>0</v>
      </c>
      <c r="Q43" s="53"/>
      <c r="R43" s="53"/>
    </row>
    <row r="44" spans="2:18" outlineLevel="1" x14ac:dyDescent="0.5">
      <c r="B44" s="51">
        <v>32</v>
      </c>
      <c r="C44" s="52"/>
      <c r="D44" s="70"/>
      <c r="E44" s="57"/>
      <c r="F44" s="71">
        <f t="shared" si="17"/>
        <v>0</v>
      </c>
      <c r="G44" s="69"/>
      <c r="H44" s="58"/>
      <c r="I44" s="59">
        <f t="shared" si="4"/>
        <v>0</v>
      </c>
      <c r="J44" s="54">
        <f t="shared" si="18"/>
        <v>4.0000000000000036E-3</v>
      </c>
      <c r="K44" s="59">
        <f t="shared" si="19"/>
        <v>1798415.8651974853</v>
      </c>
      <c r="L44" s="59">
        <f t="shared" si="20"/>
        <v>7193.6634607899477</v>
      </c>
      <c r="M44" s="54">
        <f t="shared" si="21"/>
        <v>0</v>
      </c>
      <c r="N44" s="67">
        <f t="shared" si="22"/>
        <v>1798415.8651974853</v>
      </c>
      <c r="O44" s="67">
        <f t="shared" si="23"/>
        <v>0</v>
      </c>
      <c r="P44" s="55">
        <f t="shared" si="7"/>
        <v>0</v>
      </c>
      <c r="Q44" s="53"/>
      <c r="R44" s="53"/>
    </row>
    <row r="45" spans="2:18" outlineLevel="1" x14ac:dyDescent="0.5">
      <c r="B45" s="51">
        <v>33</v>
      </c>
      <c r="C45" s="52"/>
      <c r="D45" s="70"/>
      <c r="E45" s="57"/>
      <c r="F45" s="71">
        <f t="shared" si="17"/>
        <v>0</v>
      </c>
      <c r="G45" s="69"/>
      <c r="H45" s="58"/>
      <c r="I45" s="59">
        <f t="shared" si="4"/>
        <v>0</v>
      </c>
      <c r="J45" s="54">
        <f t="shared" si="18"/>
        <v>4.0000000000000036E-3</v>
      </c>
      <c r="K45" s="59">
        <f t="shared" si="19"/>
        <v>1798415.8651974853</v>
      </c>
      <c r="L45" s="59">
        <f t="shared" si="20"/>
        <v>7193.6634607899477</v>
      </c>
      <c r="M45" s="54">
        <f t="shared" si="21"/>
        <v>0</v>
      </c>
      <c r="N45" s="67">
        <f t="shared" si="22"/>
        <v>1798415.8651974853</v>
      </c>
      <c r="O45" s="67">
        <f t="shared" si="23"/>
        <v>0</v>
      </c>
      <c r="P45" s="55">
        <f t="shared" si="7"/>
        <v>0</v>
      </c>
      <c r="Q45" s="53"/>
      <c r="R45" s="53"/>
    </row>
    <row r="46" spans="2:18" outlineLevel="1" x14ac:dyDescent="0.5">
      <c r="B46" s="51">
        <v>34</v>
      </c>
      <c r="C46" s="52"/>
      <c r="D46" s="70"/>
      <c r="E46" s="57"/>
      <c r="F46" s="71">
        <f t="shared" si="17"/>
        <v>0</v>
      </c>
      <c r="G46" s="69"/>
      <c r="H46" s="58"/>
      <c r="I46" s="59">
        <f t="shared" si="4"/>
        <v>0</v>
      </c>
      <c r="J46" s="54">
        <f t="shared" si="18"/>
        <v>4.0000000000000036E-3</v>
      </c>
      <c r="K46" s="59">
        <f t="shared" si="19"/>
        <v>1798415.8651974853</v>
      </c>
      <c r="L46" s="59">
        <f t="shared" si="20"/>
        <v>7193.6634607899477</v>
      </c>
      <c r="M46" s="54">
        <f t="shared" si="21"/>
        <v>0</v>
      </c>
      <c r="N46" s="67">
        <f t="shared" si="22"/>
        <v>1798415.8651974853</v>
      </c>
      <c r="O46" s="67">
        <f t="shared" si="23"/>
        <v>0</v>
      </c>
      <c r="P46" s="55">
        <f t="shared" si="7"/>
        <v>0</v>
      </c>
      <c r="Q46" s="53"/>
      <c r="R46" s="53"/>
    </row>
    <row r="47" spans="2:18" outlineLevel="1" x14ac:dyDescent="0.5">
      <c r="B47" s="51">
        <v>35</v>
      </c>
      <c r="C47" s="52"/>
      <c r="D47" s="70"/>
      <c r="E47" s="57"/>
      <c r="F47" s="71">
        <f t="shared" si="17"/>
        <v>0</v>
      </c>
      <c r="G47" s="69"/>
      <c r="H47" s="58"/>
      <c r="I47" s="59">
        <f t="shared" si="4"/>
        <v>0</v>
      </c>
      <c r="J47" s="54">
        <f t="shared" si="18"/>
        <v>4.0000000000000036E-3</v>
      </c>
      <c r="K47" s="59">
        <f t="shared" si="19"/>
        <v>1798415.8651974853</v>
      </c>
      <c r="L47" s="59">
        <f t="shared" si="20"/>
        <v>7193.6634607899477</v>
      </c>
      <c r="M47" s="54">
        <f t="shared" si="21"/>
        <v>0</v>
      </c>
      <c r="N47" s="67">
        <f t="shared" si="22"/>
        <v>1798415.8651974853</v>
      </c>
      <c r="O47" s="67">
        <f t="shared" si="23"/>
        <v>0</v>
      </c>
      <c r="P47" s="55">
        <f t="shared" si="7"/>
        <v>0</v>
      </c>
      <c r="Q47" s="53"/>
      <c r="R47" s="53"/>
    </row>
    <row r="48" spans="2:18" outlineLevel="1" x14ac:dyDescent="0.5">
      <c r="B48" s="51">
        <v>36</v>
      </c>
      <c r="C48" s="52"/>
      <c r="D48" s="70"/>
      <c r="E48" s="57"/>
      <c r="F48" s="71">
        <f t="shared" si="17"/>
        <v>0</v>
      </c>
      <c r="G48" s="69"/>
      <c r="H48" s="58"/>
      <c r="I48" s="59">
        <f t="shared" si="4"/>
        <v>0</v>
      </c>
      <c r="J48" s="54">
        <f t="shared" si="18"/>
        <v>4.0000000000000036E-3</v>
      </c>
      <c r="K48" s="59">
        <f t="shared" si="19"/>
        <v>1798415.8651974853</v>
      </c>
      <c r="L48" s="59">
        <f t="shared" si="20"/>
        <v>7193.6634607899477</v>
      </c>
      <c r="M48" s="54">
        <f t="shared" si="21"/>
        <v>0</v>
      </c>
      <c r="N48" s="67">
        <f t="shared" si="22"/>
        <v>1798415.8651974853</v>
      </c>
      <c r="O48" s="67">
        <f t="shared" si="23"/>
        <v>0</v>
      </c>
      <c r="P48" s="55">
        <f t="shared" si="7"/>
        <v>0</v>
      </c>
      <c r="Q48" s="53"/>
      <c r="R48" s="53"/>
    </row>
    <row r="49" spans="2:18" outlineLevel="1" x14ac:dyDescent="0.5">
      <c r="B49" s="51">
        <v>37</v>
      </c>
      <c r="C49" s="52"/>
      <c r="D49" s="70"/>
      <c r="E49" s="57"/>
      <c r="F49" s="71">
        <f t="shared" si="17"/>
        <v>0</v>
      </c>
      <c r="G49" s="69"/>
      <c r="H49" s="58"/>
      <c r="I49" s="59">
        <f t="shared" si="4"/>
        <v>0</v>
      </c>
      <c r="J49" s="54">
        <f t="shared" si="18"/>
        <v>4.0000000000000036E-3</v>
      </c>
      <c r="K49" s="59">
        <f t="shared" si="19"/>
        <v>1798415.8651974853</v>
      </c>
      <c r="L49" s="59">
        <f t="shared" si="20"/>
        <v>7193.6634607899477</v>
      </c>
      <c r="M49" s="54">
        <f t="shared" si="21"/>
        <v>0</v>
      </c>
      <c r="N49" s="67">
        <f t="shared" si="22"/>
        <v>1798415.8651974853</v>
      </c>
      <c r="O49" s="67">
        <f t="shared" si="23"/>
        <v>0</v>
      </c>
      <c r="P49" s="55">
        <f t="shared" si="7"/>
        <v>0</v>
      </c>
      <c r="Q49" s="53"/>
      <c r="R49" s="53"/>
    </row>
    <row r="50" spans="2:18" outlineLevel="1" x14ac:dyDescent="0.5">
      <c r="B50" s="51">
        <v>38</v>
      </c>
      <c r="C50" s="52"/>
      <c r="D50" s="70"/>
      <c r="E50" s="57"/>
      <c r="F50" s="71">
        <f t="shared" si="17"/>
        <v>0</v>
      </c>
      <c r="G50" s="69"/>
      <c r="H50" s="58"/>
      <c r="I50" s="59">
        <f t="shared" si="4"/>
        <v>0</v>
      </c>
      <c r="J50" s="54">
        <f t="shared" si="18"/>
        <v>4.0000000000000036E-3</v>
      </c>
      <c r="K50" s="59">
        <f t="shared" si="19"/>
        <v>1798415.8651974853</v>
      </c>
      <c r="L50" s="59">
        <f t="shared" si="20"/>
        <v>7193.6634607899477</v>
      </c>
      <c r="M50" s="54">
        <f t="shared" si="21"/>
        <v>0</v>
      </c>
      <c r="N50" s="67">
        <f t="shared" si="22"/>
        <v>1798415.8651974853</v>
      </c>
      <c r="O50" s="67">
        <f t="shared" si="23"/>
        <v>0</v>
      </c>
      <c r="P50" s="55">
        <f t="shared" si="7"/>
        <v>0</v>
      </c>
      <c r="Q50" s="53"/>
      <c r="R50" s="53"/>
    </row>
    <row r="51" spans="2:18" outlineLevel="1" x14ac:dyDescent="0.5">
      <c r="B51" s="51">
        <v>39</v>
      </c>
      <c r="C51" s="52"/>
      <c r="D51" s="70"/>
      <c r="E51" s="57"/>
      <c r="F51" s="71">
        <f t="shared" si="17"/>
        <v>0</v>
      </c>
      <c r="G51" s="69"/>
      <c r="H51" s="58"/>
      <c r="I51" s="59">
        <f t="shared" si="4"/>
        <v>0</v>
      </c>
      <c r="J51" s="54">
        <f t="shared" si="18"/>
        <v>4.0000000000000036E-3</v>
      </c>
      <c r="K51" s="59">
        <f t="shared" si="19"/>
        <v>1798415.8651974853</v>
      </c>
      <c r="L51" s="59">
        <f t="shared" si="20"/>
        <v>7193.6634607899477</v>
      </c>
      <c r="M51" s="54">
        <f t="shared" si="21"/>
        <v>0</v>
      </c>
      <c r="N51" s="67">
        <f t="shared" si="22"/>
        <v>1798415.8651974853</v>
      </c>
      <c r="O51" s="67">
        <f t="shared" si="23"/>
        <v>0</v>
      </c>
      <c r="P51" s="55">
        <f t="shared" si="7"/>
        <v>0</v>
      </c>
      <c r="Q51" s="53"/>
      <c r="R51" s="53"/>
    </row>
    <row r="52" spans="2:18" outlineLevel="1" x14ac:dyDescent="0.5">
      <c r="B52" s="51">
        <v>40</v>
      </c>
      <c r="C52" s="52"/>
      <c r="D52" s="70"/>
      <c r="E52" s="57"/>
      <c r="F52" s="71">
        <f t="shared" si="17"/>
        <v>0</v>
      </c>
      <c r="G52" s="69"/>
      <c r="H52" s="58"/>
      <c r="I52" s="59">
        <f t="shared" si="4"/>
        <v>0</v>
      </c>
      <c r="J52" s="54">
        <f t="shared" si="18"/>
        <v>4.0000000000000036E-3</v>
      </c>
      <c r="K52" s="59">
        <f t="shared" si="19"/>
        <v>1798415.8651974853</v>
      </c>
      <c r="L52" s="59">
        <f t="shared" si="20"/>
        <v>7193.6634607899477</v>
      </c>
      <c r="M52" s="54">
        <f t="shared" si="21"/>
        <v>0</v>
      </c>
      <c r="N52" s="67">
        <f t="shared" si="22"/>
        <v>1798415.8651974853</v>
      </c>
      <c r="O52" s="67">
        <f t="shared" si="23"/>
        <v>0</v>
      </c>
      <c r="P52" s="55">
        <f t="shared" si="7"/>
        <v>0</v>
      </c>
      <c r="Q52" s="53"/>
      <c r="R52" s="53"/>
    </row>
    <row r="53" spans="2:18" outlineLevel="1" x14ac:dyDescent="0.5">
      <c r="B53" s="51">
        <v>41</v>
      </c>
      <c r="C53" s="52"/>
      <c r="D53" s="70"/>
      <c r="E53" s="57"/>
      <c r="F53" s="71">
        <f t="shared" si="17"/>
        <v>0</v>
      </c>
      <c r="G53" s="69"/>
      <c r="H53" s="58"/>
      <c r="I53" s="59">
        <f t="shared" si="4"/>
        <v>0</v>
      </c>
      <c r="J53" s="54">
        <f t="shared" si="18"/>
        <v>4.0000000000000036E-3</v>
      </c>
      <c r="K53" s="59">
        <f t="shared" si="19"/>
        <v>1798415.8651974853</v>
      </c>
      <c r="L53" s="59">
        <f t="shared" si="20"/>
        <v>7193.6634607899477</v>
      </c>
      <c r="M53" s="54">
        <f t="shared" si="21"/>
        <v>0</v>
      </c>
      <c r="N53" s="67">
        <f t="shared" si="22"/>
        <v>1798415.8651974853</v>
      </c>
      <c r="O53" s="67">
        <f t="shared" si="23"/>
        <v>0</v>
      </c>
      <c r="P53" s="55">
        <f t="shared" si="7"/>
        <v>0</v>
      </c>
      <c r="Q53" s="53"/>
      <c r="R53" s="53"/>
    </row>
    <row r="54" spans="2:18" outlineLevel="1" x14ac:dyDescent="0.5">
      <c r="B54" s="51">
        <v>42</v>
      </c>
      <c r="C54" s="52"/>
      <c r="D54" s="70"/>
      <c r="E54" s="57"/>
      <c r="F54" s="71">
        <f t="shared" si="17"/>
        <v>0</v>
      </c>
      <c r="G54" s="69"/>
      <c r="H54" s="58"/>
      <c r="I54" s="59">
        <f t="shared" si="4"/>
        <v>0</v>
      </c>
      <c r="J54" s="54">
        <f t="shared" si="18"/>
        <v>4.0000000000000036E-3</v>
      </c>
      <c r="K54" s="59">
        <f t="shared" si="19"/>
        <v>1798415.8651974853</v>
      </c>
      <c r="L54" s="59">
        <f t="shared" si="20"/>
        <v>7193.6634607899477</v>
      </c>
      <c r="M54" s="54">
        <f t="shared" si="21"/>
        <v>0</v>
      </c>
      <c r="N54" s="67">
        <f t="shared" si="22"/>
        <v>1798415.8651974853</v>
      </c>
      <c r="O54" s="67">
        <f t="shared" si="23"/>
        <v>0</v>
      </c>
      <c r="P54" s="55">
        <f t="shared" si="7"/>
        <v>0</v>
      </c>
      <c r="Q54" s="53"/>
      <c r="R54" s="53"/>
    </row>
    <row r="55" spans="2:18" outlineLevel="1" x14ac:dyDescent="0.5">
      <c r="B55" s="51">
        <v>43</v>
      </c>
      <c r="C55" s="52"/>
      <c r="D55" s="70"/>
      <c r="E55" s="57"/>
      <c r="F55" s="71">
        <f t="shared" si="17"/>
        <v>0</v>
      </c>
      <c r="G55" s="69"/>
      <c r="H55" s="58"/>
      <c r="I55" s="59">
        <f t="shared" si="4"/>
        <v>0</v>
      </c>
      <c r="J55" s="54">
        <f t="shared" si="18"/>
        <v>4.0000000000000036E-3</v>
      </c>
      <c r="K55" s="59">
        <f t="shared" si="19"/>
        <v>1798415.8651974853</v>
      </c>
      <c r="L55" s="59">
        <f t="shared" si="20"/>
        <v>7193.6634607899477</v>
      </c>
      <c r="M55" s="54">
        <f t="shared" si="21"/>
        <v>0</v>
      </c>
      <c r="N55" s="67">
        <f t="shared" si="22"/>
        <v>1798415.8651974853</v>
      </c>
      <c r="O55" s="67">
        <f t="shared" si="23"/>
        <v>0</v>
      </c>
      <c r="P55" s="55">
        <f t="shared" si="7"/>
        <v>0</v>
      </c>
      <c r="Q55" s="53"/>
      <c r="R55" s="53"/>
    </row>
    <row r="56" spans="2:18" outlineLevel="1" x14ac:dyDescent="0.5">
      <c r="B56" s="51">
        <v>44</v>
      </c>
      <c r="C56" s="52"/>
      <c r="D56" s="70"/>
      <c r="E56" s="57"/>
      <c r="F56" s="71">
        <f t="shared" si="17"/>
        <v>0</v>
      </c>
      <c r="G56" s="69"/>
      <c r="H56" s="58"/>
      <c r="I56" s="59">
        <f t="shared" si="4"/>
        <v>0</v>
      </c>
      <c r="J56" s="54">
        <f t="shared" si="18"/>
        <v>4.0000000000000036E-3</v>
      </c>
      <c r="K56" s="59">
        <f t="shared" si="19"/>
        <v>1798415.8651974853</v>
      </c>
      <c r="L56" s="59">
        <f t="shared" si="20"/>
        <v>7193.6634607899477</v>
      </c>
      <c r="M56" s="54">
        <f t="shared" si="21"/>
        <v>0</v>
      </c>
      <c r="N56" s="67">
        <f t="shared" si="22"/>
        <v>1798415.8651974853</v>
      </c>
      <c r="O56" s="67">
        <f t="shared" si="23"/>
        <v>0</v>
      </c>
      <c r="P56" s="55">
        <f t="shared" si="7"/>
        <v>0</v>
      </c>
      <c r="Q56" s="53"/>
      <c r="R56" s="53"/>
    </row>
    <row r="57" spans="2:18" outlineLevel="1" x14ac:dyDescent="0.5">
      <c r="B57" s="51">
        <v>45</v>
      </c>
      <c r="C57" s="52"/>
      <c r="D57" s="70"/>
      <c r="E57" s="57"/>
      <c r="F57" s="71">
        <f t="shared" si="17"/>
        <v>0</v>
      </c>
      <c r="G57" s="69"/>
      <c r="H57" s="58"/>
      <c r="I57" s="59">
        <f t="shared" si="4"/>
        <v>0</v>
      </c>
      <c r="J57" s="54">
        <f t="shared" si="18"/>
        <v>4.0000000000000036E-3</v>
      </c>
      <c r="K57" s="59">
        <f t="shared" si="19"/>
        <v>1798415.8651974853</v>
      </c>
      <c r="L57" s="59">
        <f t="shared" si="20"/>
        <v>7193.6634607899477</v>
      </c>
      <c r="M57" s="54">
        <f t="shared" si="21"/>
        <v>0</v>
      </c>
      <c r="N57" s="67">
        <f t="shared" si="22"/>
        <v>1798415.8651974853</v>
      </c>
      <c r="O57" s="67">
        <f t="shared" si="23"/>
        <v>0</v>
      </c>
      <c r="P57" s="55">
        <f t="shared" si="7"/>
        <v>0</v>
      </c>
      <c r="Q57" s="53"/>
      <c r="R57" s="53"/>
    </row>
    <row r="58" spans="2:18" outlineLevel="1" x14ac:dyDescent="0.5">
      <c r="B58" s="51">
        <v>46</v>
      </c>
      <c r="C58" s="52"/>
      <c r="D58" s="70"/>
      <c r="E58" s="57"/>
      <c r="F58" s="71">
        <f t="shared" si="17"/>
        <v>0</v>
      </c>
      <c r="G58" s="69"/>
      <c r="H58" s="58"/>
      <c r="I58" s="59">
        <f t="shared" si="4"/>
        <v>0</v>
      </c>
      <c r="J58" s="54">
        <f t="shared" si="18"/>
        <v>4.0000000000000036E-3</v>
      </c>
      <c r="K58" s="59">
        <f t="shared" si="19"/>
        <v>1798415.8651974853</v>
      </c>
      <c r="L58" s="59">
        <f t="shared" si="20"/>
        <v>7193.6634607899477</v>
      </c>
      <c r="M58" s="54">
        <f t="shared" si="21"/>
        <v>0</v>
      </c>
      <c r="N58" s="67">
        <f t="shared" si="22"/>
        <v>1798415.8651974853</v>
      </c>
      <c r="O58" s="67">
        <f t="shared" si="23"/>
        <v>0</v>
      </c>
      <c r="P58" s="55">
        <f t="shared" si="7"/>
        <v>0</v>
      </c>
      <c r="Q58" s="53"/>
      <c r="R58" s="53"/>
    </row>
    <row r="59" spans="2:18" outlineLevel="1" x14ac:dyDescent="0.5">
      <c r="B59" s="51">
        <v>47</v>
      </c>
      <c r="C59" s="52"/>
      <c r="D59" s="70"/>
      <c r="E59" s="57"/>
      <c r="F59" s="71">
        <f t="shared" si="17"/>
        <v>0</v>
      </c>
      <c r="G59" s="69"/>
      <c r="H59" s="58"/>
      <c r="I59" s="59">
        <f t="shared" si="4"/>
        <v>0</v>
      </c>
      <c r="J59" s="54">
        <f t="shared" si="18"/>
        <v>4.0000000000000036E-3</v>
      </c>
      <c r="K59" s="59">
        <f t="shared" si="19"/>
        <v>1798415.8651974853</v>
      </c>
      <c r="L59" s="59">
        <f t="shared" si="20"/>
        <v>7193.6634607899477</v>
      </c>
      <c r="M59" s="54">
        <f t="shared" si="21"/>
        <v>0</v>
      </c>
      <c r="N59" s="67">
        <f t="shared" si="22"/>
        <v>1798415.8651974853</v>
      </c>
      <c r="O59" s="67">
        <f t="shared" si="23"/>
        <v>0</v>
      </c>
      <c r="P59" s="55">
        <f t="shared" si="7"/>
        <v>0</v>
      </c>
      <c r="Q59" s="53"/>
      <c r="R59" s="53"/>
    </row>
    <row r="60" spans="2:18" outlineLevel="1" x14ac:dyDescent="0.5">
      <c r="B60" s="51">
        <v>48</v>
      </c>
      <c r="C60" s="52"/>
      <c r="D60" s="70"/>
      <c r="E60" s="57"/>
      <c r="F60" s="71">
        <f t="shared" si="17"/>
        <v>0</v>
      </c>
      <c r="G60" s="69"/>
      <c r="H60" s="58"/>
      <c r="I60" s="59">
        <f t="shared" si="4"/>
        <v>0</v>
      </c>
      <c r="J60" s="54">
        <f t="shared" si="18"/>
        <v>4.0000000000000036E-3</v>
      </c>
      <c r="K60" s="59">
        <f t="shared" si="19"/>
        <v>1798415.8651974853</v>
      </c>
      <c r="L60" s="59">
        <f t="shared" si="20"/>
        <v>7193.6634607899477</v>
      </c>
      <c r="M60" s="54">
        <f t="shared" si="21"/>
        <v>0</v>
      </c>
      <c r="N60" s="67">
        <f t="shared" si="22"/>
        <v>1798415.8651974853</v>
      </c>
      <c r="O60" s="67">
        <f t="shared" si="23"/>
        <v>0</v>
      </c>
      <c r="P60" s="55">
        <f t="shared" si="7"/>
        <v>0</v>
      </c>
      <c r="Q60" s="53"/>
      <c r="R60" s="53"/>
    </row>
    <row r="61" spans="2:18" outlineLevel="1" x14ac:dyDescent="0.5">
      <c r="B61" s="51">
        <v>49</v>
      </c>
      <c r="C61" s="52"/>
      <c r="D61" s="70"/>
      <c r="E61" s="57"/>
      <c r="F61" s="71">
        <f t="shared" si="17"/>
        <v>0</v>
      </c>
      <c r="G61" s="69"/>
      <c r="H61" s="58"/>
      <c r="I61" s="59">
        <f t="shared" si="4"/>
        <v>0</v>
      </c>
      <c r="J61" s="54">
        <f t="shared" si="18"/>
        <v>4.0000000000000036E-3</v>
      </c>
      <c r="K61" s="59">
        <f t="shared" si="19"/>
        <v>1798415.8651974853</v>
      </c>
      <c r="L61" s="59">
        <f t="shared" si="20"/>
        <v>7193.6634607899477</v>
      </c>
      <c r="M61" s="54">
        <f t="shared" si="21"/>
        <v>0</v>
      </c>
      <c r="N61" s="67">
        <f t="shared" si="22"/>
        <v>1798415.8651974853</v>
      </c>
      <c r="O61" s="67">
        <f t="shared" si="23"/>
        <v>0</v>
      </c>
      <c r="P61" s="55">
        <f t="shared" si="7"/>
        <v>0</v>
      </c>
      <c r="Q61" s="53"/>
      <c r="R61" s="53"/>
    </row>
    <row r="62" spans="2:18" outlineLevel="1" x14ac:dyDescent="0.5">
      <c r="B62" s="51">
        <v>50</v>
      </c>
      <c r="C62" s="52"/>
      <c r="D62" s="70"/>
      <c r="E62" s="57"/>
      <c r="F62" s="71">
        <f t="shared" si="17"/>
        <v>0</v>
      </c>
      <c r="G62" s="69"/>
      <c r="H62" s="58"/>
      <c r="I62" s="59">
        <f t="shared" si="4"/>
        <v>0</v>
      </c>
      <c r="J62" s="54">
        <f t="shared" si="18"/>
        <v>4.0000000000000036E-3</v>
      </c>
      <c r="K62" s="59">
        <f t="shared" si="19"/>
        <v>1798415.8651974853</v>
      </c>
      <c r="L62" s="59">
        <f t="shared" si="20"/>
        <v>7193.6634607899477</v>
      </c>
      <c r="M62" s="54">
        <f t="shared" si="21"/>
        <v>0</v>
      </c>
      <c r="N62" s="67">
        <f t="shared" si="22"/>
        <v>1798415.8651974853</v>
      </c>
      <c r="O62" s="67">
        <f t="shared" si="23"/>
        <v>0</v>
      </c>
      <c r="P62" s="55">
        <f t="shared" si="7"/>
        <v>0</v>
      </c>
      <c r="Q62" s="53"/>
      <c r="R62" s="53"/>
    </row>
    <row r="63" spans="2:18" outlineLevel="1" x14ac:dyDescent="0.5">
      <c r="B63" s="51">
        <v>51</v>
      </c>
      <c r="C63" s="52"/>
      <c r="D63" s="70"/>
      <c r="E63" s="57"/>
      <c r="F63" s="71">
        <f t="shared" si="17"/>
        <v>0</v>
      </c>
      <c r="G63" s="69"/>
      <c r="H63" s="58"/>
      <c r="I63" s="59">
        <f t="shared" si="4"/>
        <v>0</v>
      </c>
      <c r="J63" s="54">
        <f t="shared" si="18"/>
        <v>4.0000000000000036E-3</v>
      </c>
      <c r="K63" s="59">
        <f t="shared" si="19"/>
        <v>1798415.8651974853</v>
      </c>
      <c r="L63" s="59">
        <f t="shared" si="20"/>
        <v>7193.6634607899477</v>
      </c>
      <c r="M63" s="54">
        <f t="shared" si="21"/>
        <v>0</v>
      </c>
      <c r="N63" s="67">
        <f t="shared" si="22"/>
        <v>1798415.8651974853</v>
      </c>
      <c r="O63" s="67">
        <f t="shared" si="23"/>
        <v>0</v>
      </c>
      <c r="P63" s="55">
        <f t="shared" si="7"/>
        <v>0</v>
      </c>
      <c r="Q63" s="53"/>
      <c r="R63" s="53"/>
    </row>
    <row r="64" spans="2:18" outlineLevel="1" x14ac:dyDescent="0.5">
      <c r="B64" s="51">
        <v>52</v>
      </c>
      <c r="C64" s="52"/>
      <c r="D64" s="70"/>
      <c r="E64" s="57"/>
      <c r="F64" s="71">
        <f t="shared" si="17"/>
        <v>0</v>
      </c>
      <c r="G64" s="69"/>
      <c r="H64" s="58"/>
      <c r="I64" s="59">
        <f t="shared" si="4"/>
        <v>0</v>
      </c>
      <c r="J64" s="54">
        <f t="shared" si="18"/>
        <v>4.0000000000000036E-3</v>
      </c>
      <c r="K64" s="59">
        <f t="shared" si="19"/>
        <v>1798415.8651974853</v>
      </c>
      <c r="L64" s="59">
        <f t="shared" si="20"/>
        <v>7193.6634607899477</v>
      </c>
      <c r="M64" s="54">
        <f t="shared" si="21"/>
        <v>0</v>
      </c>
      <c r="N64" s="67">
        <f t="shared" si="22"/>
        <v>1798415.8651974853</v>
      </c>
      <c r="O64" s="67">
        <f t="shared" si="23"/>
        <v>0</v>
      </c>
      <c r="P64" s="55">
        <f t="shared" si="7"/>
        <v>0</v>
      </c>
      <c r="Q64" s="53"/>
      <c r="R64" s="53"/>
    </row>
    <row r="65" spans="2:18" outlineLevel="1" x14ac:dyDescent="0.5">
      <c r="B65" s="51">
        <v>53</v>
      </c>
      <c r="C65" s="52"/>
      <c r="D65" s="70"/>
      <c r="E65" s="57"/>
      <c r="F65" s="71">
        <f t="shared" si="17"/>
        <v>0</v>
      </c>
      <c r="G65" s="69"/>
      <c r="H65" s="58"/>
      <c r="I65" s="59">
        <f t="shared" si="4"/>
        <v>0</v>
      </c>
      <c r="J65" s="54">
        <f t="shared" si="18"/>
        <v>4.0000000000000036E-3</v>
      </c>
      <c r="K65" s="59">
        <f t="shared" si="19"/>
        <v>1798415.8651974853</v>
      </c>
      <c r="L65" s="59">
        <f t="shared" si="20"/>
        <v>7193.6634607899477</v>
      </c>
      <c r="M65" s="54">
        <f t="shared" si="21"/>
        <v>0</v>
      </c>
      <c r="N65" s="67">
        <f t="shared" si="22"/>
        <v>1798415.8651974853</v>
      </c>
      <c r="O65" s="67">
        <f t="shared" si="23"/>
        <v>0</v>
      </c>
      <c r="P65" s="55">
        <f t="shared" si="7"/>
        <v>0</v>
      </c>
      <c r="Q65" s="53"/>
      <c r="R65" s="53"/>
    </row>
    <row r="66" spans="2:18" outlineLevel="1" x14ac:dyDescent="0.5">
      <c r="B66" s="51">
        <v>54</v>
      </c>
      <c r="C66" s="52"/>
      <c r="D66" s="70"/>
      <c r="E66" s="57"/>
      <c r="F66" s="71">
        <f t="shared" si="17"/>
        <v>0</v>
      </c>
      <c r="G66" s="69"/>
      <c r="H66" s="58"/>
      <c r="I66" s="59">
        <f t="shared" si="4"/>
        <v>0</v>
      </c>
      <c r="J66" s="54">
        <f t="shared" si="18"/>
        <v>4.0000000000000036E-3</v>
      </c>
      <c r="K66" s="59">
        <f t="shared" si="19"/>
        <v>1798415.8651974853</v>
      </c>
      <c r="L66" s="59">
        <f t="shared" si="20"/>
        <v>7193.6634607899477</v>
      </c>
      <c r="M66" s="54">
        <f t="shared" si="21"/>
        <v>0</v>
      </c>
      <c r="N66" s="67">
        <f t="shared" si="22"/>
        <v>1798415.8651974853</v>
      </c>
      <c r="O66" s="67">
        <f t="shared" si="23"/>
        <v>0</v>
      </c>
      <c r="P66" s="55">
        <f t="shared" si="7"/>
        <v>0</v>
      </c>
      <c r="Q66" s="53"/>
      <c r="R66" s="53"/>
    </row>
    <row r="67" spans="2:18" outlineLevel="1" x14ac:dyDescent="0.5">
      <c r="B67" s="51">
        <v>55</v>
      </c>
      <c r="C67" s="52"/>
      <c r="D67" s="70"/>
      <c r="E67" s="57"/>
      <c r="F67" s="71">
        <f t="shared" si="17"/>
        <v>0</v>
      </c>
      <c r="G67" s="69"/>
      <c r="H67" s="58"/>
      <c r="I67" s="59">
        <f t="shared" si="4"/>
        <v>0</v>
      </c>
      <c r="J67" s="54">
        <f t="shared" si="18"/>
        <v>4.0000000000000036E-3</v>
      </c>
      <c r="K67" s="59">
        <f t="shared" si="19"/>
        <v>1798415.8651974853</v>
      </c>
      <c r="L67" s="59">
        <f t="shared" si="20"/>
        <v>7193.6634607899477</v>
      </c>
      <c r="M67" s="54">
        <f t="shared" si="21"/>
        <v>0</v>
      </c>
      <c r="N67" s="67">
        <f t="shared" si="22"/>
        <v>1798415.8651974853</v>
      </c>
      <c r="O67" s="67">
        <f t="shared" si="23"/>
        <v>0</v>
      </c>
      <c r="P67" s="55">
        <f t="shared" si="7"/>
        <v>0</v>
      </c>
      <c r="Q67" s="53"/>
      <c r="R67" s="53"/>
    </row>
    <row r="68" spans="2:18" outlineLevel="1" x14ac:dyDescent="0.5">
      <c r="B68" s="51">
        <v>56</v>
      </c>
      <c r="C68" s="52"/>
      <c r="D68" s="70"/>
      <c r="E68" s="57"/>
      <c r="F68" s="71">
        <f t="shared" si="17"/>
        <v>0</v>
      </c>
      <c r="G68" s="69"/>
      <c r="H68" s="58"/>
      <c r="I68" s="59">
        <f t="shared" si="4"/>
        <v>0</v>
      </c>
      <c r="J68" s="54">
        <f t="shared" si="18"/>
        <v>4.0000000000000036E-3</v>
      </c>
      <c r="K68" s="59">
        <f t="shared" si="19"/>
        <v>1798415.8651974853</v>
      </c>
      <c r="L68" s="59">
        <f t="shared" si="20"/>
        <v>7193.6634607899477</v>
      </c>
      <c r="M68" s="54">
        <f t="shared" si="21"/>
        <v>0</v>
      </c>
      <c r="N68" s="67">
        <f t="shared" si="22"/>
        <v>1798415.8651974853</v>
      </c>
      <c r="O68" s="67">
        <f t="shared" si="23"/>
        <v>0</v>
      </c>
      <c r="P68" s="55">
        <f t="shared" si="7"/>
        <v>0</v>
      </c>
      <c r="Q68" s="53"/>
      <c r="R68" s="53"/>
    </row>
    <row r="69" spans="2:18" outlineLevel="1" x14ac:dyDescent="0.5">
      <c r="B69" s="51">
        <v>57</v>
      </c>
      <c r="C69" s="52"/>
      <c r="D69" s="70"/>
      <c r="E69" s="57"/>
      <c r="F69" s="71">
        <f t="shared" si="17"/>
        <v>0</v>
      </c>
      <c r="G69" s="69"/>
      <c r="H69" s="58"/>
      <c r="I69" s="59">
        <f t="shared" si="4"/>
        <v>0</v>
      </c>
      <c r="J69" s="54">
        <f t="shared" si="18"/>
        <v>4.0000000000000036E-3</v>
      </c>
      <c r="K69" s="59">
        <f t="shared" si="19"/>
        <v>1798415.8651974853</v>
      </c>
      <c r="L69" s="59">
        <f t="shared" si="20"/>
        <v>7193.6634607899477</v>
      </c>
      <c r="M69" s="54">
        <f t="shared" si="21"/>
        <v>0</v>
      </c>
      <c r="N69" s="67">
        <f t="shared" si="22"/>
        <v>1798415.8651974853</v>
      </c>
      <c r="O69" s="67">
        <f t="shared" si="23"/>
        <v>0</v>
      </c>
      <c r="P69" s="55">
        <f t="shared" si="7"/>
        <v>0</v>
      </c>
      <c r="Q69" s="53"/>
      <c r="R69" s="53"/>
    </row>
    <row r="70" spans="2:18" outlineLevel="1" x14ac:dyDescent="0.5">
      <c r="B70" s="51">
        <v>58</v>
      </c>
      <c r="C70" s="52"/>
      <c r="D70" s="70"/>
      <c r="E70" s="57"/>
      <c r="F70" s="71">
        <f t="shared" si="17"/>
        <v>0</v>
      </c>
      <c r="G70" s="69"/>
      <c r="H70" s="58"/>
      <c r="I70" s="59">
        <f t="shared" si="4"/>
        <v>0</v>
      </c>
      <c r="J70" s="54">
        <f t="shared" si="18"/>
        <v>4.0000000000000036E-3</v>
      </c>
      <c r="K70" s="59">
        <f t="shared" si="19"/>
        <v>1798415.8651974853</v>
      </c>
      <c r="L70" s="59">
        <f t="shared" si="20"/>
        <v>7193.6634607899477</v>
      </c>
      <c r="M70" s="54">
        <f t="shared" si="21"/>
        <v>0</v>
      </c>
      <c r="N70" s="67">
        <f t="shared" si="22"/>
        <v>1798415.8651974853</v>
      </c>
      <c r="O70" s="67">
        <f t="shared" si="23"/>
        <v>0</v>
      </c>
      <c r="P70" s="55">
        <f t="shared" si="7"/>
        <v>0</v>
      </c>
      <c r="Q70" s="53"/>
      <c r="R70" s="53"/>
    </row>
    <row r="71" spans="2:18" outlineLevel="1" x14ac:dyDescent="0.5">
      <c r="B71" s="51">
        <v>59</v>
      </c>
      <c r="C71" s="52"/>
      <c r="D71" s="70"/>
      <c r="E71" s="57"/>
      <c r="F71" s="71">
        <f t="shared" si="17"/>
        <v>0</v>
      </c>
      <c r="G71" s="69"/>
      <c r="H71" s="58"/>
      <c r="I71" s="59">
        <f t="shared" si="4"/>
        <v>0</v>
      </c>
      <c r="J71" s="54">
        <f t="shared" si="18"/>
        <v>4.0000000000000036E-3</v>
      </c>
      <c r="K71" s="59">
        <f t="shared" si="19"/>
        <v>1798415.8651974853</v>
      </c>
      <c r="L71" s="59">
        <f t="shared" si="20"/>
        <v>7193.6634607899477</v>
      </c>
      <c r="M71" s="54">
        <f t="shared" si="21"/>
        <v>0</v>
      </c>
      <c r="N71" s="67">
        <f t="shared" si="22"/>
        <v>1798415.8651974853</v>
      </c>
      <c r="O71" s="67">
        <f t="shared" si="23"/>
        <v>0</v>
      </c>
      <c r="P71" s="55">
        <f t="shared" si="7"/>
        <v>0</v>
      </c>
      <c r="Q71" s="53"/>
      <c r="R71" s="53"/>
    </row>
    <row r="72" spans="2:18" outlineLevel="1" x14ac:dyDescent="0.5">
      <c r="B72" s="51">
        <v>60</v>
      </c>
      <c r="C72" s="52"/>
      <c r="D72" s="70"/>
      <c r="E72" s="57"/>
      <c r="F72" s="71">
        <f t="shared" si="17"/>
        <v>0</v>
      </c>
      <c r="G72" s="69"/>
      <c r="H72" s="58"/>
      <c r="I72" s="59">
        <f t="shared" si="4"/>
        <v>0</v>
      </c>
      <c r="J72" s="54">
        <f t="shared" si="18"/>
        <v>4.0000000000000036E-3</v>
      </c>
      <c r="K72" s="59">
        <f t="shared" si="19"/>
        <v>1798415.8651974853</v>
      </c>
      <c r="L72" s="59">
        <f t="shared" si="20"/>
        <v>7193.6634607899477</v>
      </c>
      <c r="M72" s="54">
        <f t="shared" si="21"/>
        <v>0</v>
      </c>
      <c r="N72" s="67">
        <f t="shared" si="22"/>
        <v>1798415.8651974853</v>
      </c>
      <c r="O72" s="67">
        <f t="shared" si="23"/>
        <v>0</v>
      </c>
      <c r="P72" s="55">
        <f t="shared" si="7"/>
        <v>0</v>
      </c>
      <c r="Q72" s="53"/>
      <c r="R72" s="53"/>
    </row>
    <row r="73" spans="2:18" outlineLevel="1" x14ac:dyDescent="0.5">
      <c r="B73" s="51">
        <v>61</v>
      </c>
      <c r="C73" s="52"/>
      <c r="D73" s="70"/>
      <c r="E73" s="57"/>
      <c r="F73" s="71">
        <f t="shared" si="17"/>
        <v>0</v>
      </c>
      <c r="G73" s="69"/>
      <c r="H73" s="58"/>
      <c r="I73" s="59">
        <f t="shared" si="4"/>
        <v>0</v>
      </c>
      <c r="J73" s="54">
        <f t="shared" si="18"/>
        <v>4.0000000000000036E-3</v>
      </c>
      <c r="K73" s="59">
        <f t="shared" si="19"/>
        <v>1798415.8651974853</v>
      </c>
      <c r="L73" s="59">
        <f t="shared" si="20"/>
        <v>7193.6634607899477</v>
      </c>
      <c r="M73" s="54">
        <f t="shared" si="21"/>
        <v>0</v>
      </c>
      <c r="N73" s="67">
        <f t="shared" si="22"/>
        <v>1798415.8651974853</v>
      </c>
      <c r="O73" s="67">
        <f t="shared" si="23"/>
        <v>0</v>
      </c>
      <c r="P73" s="55">
        <f t="shared" si="7"/>
        <v>0</v>
      </c>
      <c r="Q73" s="53"/>
      <c r="R73" s="53"/>
    </row>
    <row r="74" spans="2:18" outlineLevel="1" x14ac:dyDescent="0.5">
      <c r="B74" s="51">
        <v>62</v>
      </c>
      <c r="C74" s="52"/>
      <c r="D74" s="70"/>
      <c r="E74" s="57"/>
      <c r="F74" s="71">
        <f t="shared" si="17"/>
        <v>0</v>
      </c>
      <c r="G74" s="69"/>
      <c r="H74" s="58"/>
      <c r="I74" s="59">
        <f t="shared" si="4"/>
        <v>0</v>
      </c>
      <c r="J74" s="54">
        <f t="shared" si="18"/>
        <v>4.0000000000000036E-3</v>
      </c>
      <c r="K74" s="59">
        <f t="shared" si="19"/>
        <v>1798415.8651974853</v>
      </c>
      <c r="L74" s="59">
        <f t="shared" si="20"/>
        <v>7193.6634607899477</v>
      </c>
      <c r="M74" s="54">
        <f t="shared" si="21"/>
        <v>0</v>
      </c>
      <c r="N74" s="67">
        <f t="shared" si="22"/>
        <v>1798415.8651974853</v>
      </c>
      <c r="O74" s="67">
        <f t="shared" si="23"/>
        <v>0</v>
      </c>
      <c r="P74" s="55">
        <f t="shared" si="7"/>
        <v>0</v>
      </c>
      <c r="Q74" s="53"/>
      <c r="R74" s="53"/>
    </row>
    <row r="75" spans="2:18" outlineLevel="1" x14ac:dyDescent="0.5">
      <c r="B75" s="51">
        <v>63</v>
      </c>
      <c r="C75" s="52"/>
      <c r="D75" s="70"/>
      <c r="E75" s="57"/>
      <c r="F75" s="71">
        <f t="shared" si="17"/>
        <v>0</v>
      </c>
      <c r="G75" s="69"/>
      <c r="H75" s="58"/>
      <c r="I75" s="59">
        <f t="shared" si="4"/>
        <v>0</v>
      </c>
      <c r="J75" s="54">
        <f t="shared" si="18"/>
        <v>4.0000000000000036E-3</v>
      </c>
      <c r="K75" s="59">
        <f t="shared" si="19"/>
        <v>1798415.8651974853</v>
      </c>
      <c r="L75" s="59">
        <f t="shared" si="20"/>
        <v>7193.6634607899477</v>
      </c>
      <c r="M75" s="54">
        <f t="shared" si="21"/>
        <v>0</v>
      </c>
      <c r="N75" s="67">
        <f t="shared" si="22"/>
        <v>1798415.8651974853</v>
      </c>
      <c r="O75" s="67">
        <f t="shared" si="23"/>
        <v>0</v>
      </c>
      <c r="P75" s="55">
        <f t="shared" si="7"/>
        <v>0</v>
      </c>
      <c r="Q75" s="53"/>
      <c r="R75" s="53"/>
    </row>
    <row r="76" spans="2:18" outlineLevel="1" x14ac:dyDescent="0.5">
      <c r="B76" s="51">
        <v>64</v>
      </c>
      <c r="C76" s="52"/>
      <c r="D76" s="70"/>
      <c r="E76" s="57"/>
      <c r="F76" s="71">
        <f t="shared" si="17"/>
        <v>0</v>
      </c>
      <c r="G76" s="69"/>
      <c r="H76" s="58"/>
      <c r="I76" s="59">
        <f t="shared" si="4"/>
        <v>0</v>
      </c>
      <c r="J76" s="54">
        <f t="shared" si="18"/>
        <v>4.0000000000000036E-3</v>
      </c>
      <c r="K76" s="59">
        <f t="shared" si="19"/>
        <v>1798415.8651974853</v>
      </c>
      <c r="L76" s="59">
        <f t="shared" si="20"/>
        <v>7193.6634607899477</v>
      </c>
      <c r="M76" s="54">
        <f t="shared" si="21"/>
        <v>0</v>
      </c>
      <c r="N76" s="67">
        <f t="shared" si="22"/>
        <v>1798415.8651974853</v>
      </c>
      <c r="O76" s="67">
        <f t="shared" si="23"/>
        <v>0</v>
      </c>
      <c r="P76" s="55">
        <f t="shared" si="7"/>
        <v>0</v>
      </c>
      <c r="Q76" s="53"/>
      <c r="R76" s="53"/>
    </row>
    <row r="77" spans="2:18" outlineLevel="1" x14ac:dyDescent="0.5">
      <c r="B77" s="51">
        <v>65</v>
      </c>
      <c r="C77" s="52"/>
      <c r="D77" s="70"/>
      <c r="E77" s="57"/>
      <c r="F77" s="71">
        <f t="shared" si="17"/>
        <v>0</v>
      </c>
      <c r="G77" s="69"/>
      <c r="H77" s="58"/>
      <c r="I77" s="59">
        <f t="shared" si="4"/>
        <v>0</v>
      </c>
      <c r="J77" s="54">
        <f t="shared" si="18"/>
        <v>4.0000000000000036E-3</v>
      </c>
      <c r="K77" s="59">
        <f t="shared" si="19"/>
        <v>1798415.8651974853</v>
      </c>
      <c r="L77" s="59">
        <f t="shared" si="20"/>
        <v>7193.6634607899477</v>
      </c>
      <c r="M77" s="54">
        <f t="shared" si="21"/>
        <v>0</v>
      </c>
      <c r="N77" s="67">
        <f t="shared" si="22"/>
        <v>1798415.8651974853</v>
      </c>
      <c r="O77" s="67">
        <f t="shared" si="23"/>
        <v>0</v>
      </c>
      <c r="P77" s="55">
        <f t="shared" si="7"/>
        <v>0</v>
      </c>
      <c r="Q77" s="53"/>
      <c r="R77" s="53"/>
    </row>
    <row r="78" spans="2:18" outlineLevel="1" x14ac:dyDescent="0.5">
      <c r="B78" s="51">
        <v>66</v>
      </c>
      <c r="C78" s="52"/>
      <c r="D78" s="70"/>
      <c r="E78" s="57"/>
      <c r="F78" s="71">
        <f t="shared" si="17"/>
        <v>0</v>
      </c>
      <c r="G78" s="69"/>
      <c r="H78" s="58"/>
      <c r="I78" s="59">
        <f t="shared" si="4"/>
        <v>0</v>
      </c>
      <c r="J78" s="54">
        <f t="shared" si="18"/>
        <v>4.0000000000000036E-3</v>
      </c>
      <c r="K78" s="59">
        <f t="shared" si="19"/>
        <v>1798415.8651974853</v>
      </c>
      <c r="L78" s="59">
        <f t="shared" si="20"/>
        <v>7193.6634607899477</v>
      </c>
      <c r="M78" s="54">
        <f t="shared" si="21"/>
        <v>0</v>
      </c>
      <c r="N78" s="67">
        <f t="shared" si="22"/>
        <v>1798415.8651974853</v>
      </c>
      <c r="O78" s="67">
        <f t="shared" si="23"/>
        <v>0</v>
      </c>
      <c r="P78" s="55">
        <f t="shared" si="7"/>
        <v>0</v>
      </c>
      <c r="Q78" s="53"/>
      <c r="R78" s="53"/>
    </row>
    <row r="79" spans="2:18" outlineLevel="1" x14ac:dyDescent="0.5">
      <c r="B79" s="51">
        <v>67</v>
      </c>
      <c r="C79" s="52"/>
      <c r="D79" s="70"/>
      <c r="E79" s="57"/>
      <c r="F79" s="71">
        <f t="shared" si="17"/>
        <v>0</v>
      </c>
      <c r="G79" s="69"/>
      <c r="H79" s="58"/>
      <c r="I79" s="59">
        <f t="shared" ref="I79:I142" si="24">+H79*G79</f>
        <v>0</v>
      </c>
      <c r="J79" s="54">
        <f t="shared" si="18"/>
        <v>4.0000000000000036E-3</v>
      </c>
      <c r="K79" s="59">
        <f t="shared" si="19"/>
        <v>1798415.8651974853</v>
      </c>
      <c r="L79" s="59">
        <f t="shared" si="20"/>
        <v>7193.6634607899477</v>
      </c>
      <c r="M79" s="54">
        <f t="shared" si="21"/>
        <v>0</v>
      </c>
      <c r="N79" s="67">
        <f t="shared" si="22"/>
        <v>1798415.8651974853</v>
      </c>
      <c r="O79" s="67">
        <f t="shared" si="23"/>
        <v>0</v>
      </c>
      <c r="P79" s="55">
        <f t="shared" ref="P79:P142" si="25">+I79-O79</f>
        <v>0</v>
      </c>
      <c r="Q79" s="53"/>
      <c r="R79" s="53"/>
    </row>
    <row r="80" spans="2:18" outlineLevel="1" x14ac:dyDescent="0.5">
      <c r="B80" s="51">
        <v>68</v>
      </c>
      <c r="C80" s="52"/>
      <c r="D80" s="70"/>
      <c r="E80" s="57"/>
      <c r="F80" s="71">
        <f t="shared" si="17"/>
        <v>0</v>
      </c>
      <c r="G80" s="69"/>
      <c r="H80" s="58"/>
      <c r="I80" s="59">
        <f t="shared" si="24"/>
        <v>0</v>
      </c>
      <c r="J80" s="54">
        <f t="shared" si="18"/>
        <v>4.0000000000000036E-3</v>
      </c>
      <c r="K80" s="59">
        <f t="shared" si="19"/>
        <v>1798415.8651974853</v>
      </c>
      <c r="L80" s="59">
        <f t="shared" si="20"/>
        <v>7193.6634607899477</v>
      </c>
      <c r="M80" s="54">
        <f t="shared" si="21"/>
        <v>0</v>
      </c>
      <c r="N80" s="67">
        <f t="shared" si="22"/>
        <v>1798415.8651974853</v>
      </c>
      <c r="O80" s="67">
        <f t="shared" si="23"/>
        <v>0</v>
      </c>
      <c r="P80" s="55">
        <f t="shared" si="25"/>
        <v>0</v>
      </c>
      <c r="Q80" s="53"/>
      <c r="R80" s="53"/>
    </row>
    <row r="81" spans="2:18" outlineLevel="1" x14ac:dyDescent="0.5">
      <c r="B81" s="51">
        <v>69</v>
      </c>
      <c r="C81" s="52"/>
      <c r="D81" s="70"/>
      <c r="E81" s="57"/>
      <c r="F81" s="71">
        <f t="shared" si="17"/>
        <v>0</v>
      </c>
      <c r="G81" s="69"/>
      <c r="H81" s="58"/>
      <c r="I81" s="59">
        <f t="shared" si="24"/>
        <v>0</v>
      </c>
      <c r="J81" s="54">
        <f t="shared" si="18"/>
        <v>4.0000000000000036E-3</v>
      </c>
      <c r="K81" s="59">
        <f t="shared" si="19"/>
        <v>1798415.8651974853</v>
      </c>
      <c r="L81" s="59">
        <f t="shared" si="20"/>
        <v>7193.6634607899477</v>
      </c>
      <c r="M81" s="54">
        <f t="shared" si="21"/>
        <v>0</v>
      </c>
      <c r="N81" s="67">
        <f t="shared" si="22"/>
        <v>1798415.8651974853</v>
      </c>
      <c r="O81" s="67">
        <f t="shared" si="23"/>
        <v>0</v>
      </c>
      <c r="P81" s="55">
        <f t="shared" si="25"/>
        <v>0</v>
      </c>
      <c r="Q81" s="53"/>
      <c r="R81" s="53"/>
    </row>
    <row r="82" spans="2:18" outlineLevel="1" x14ac:dyDescent="0.5">
      <c r="B82" s="51">
        <v>70</v>
      </c>
      <c r="C82" s="52"/>
      <c r="D82" s="70"/>
      <c r="E82" s="57"/>
      <c r="F82" s="71">
        <f t="shared" si="17"/>
        <v>0</v>
      </c>
      <c r="G82" s="69"/>
      <c r="H82" s="58"/>
      <c r="I82" s="59">
        <f t="shared" si="24"/>
        <v>0</v>
      </c>
      <c r="J82" s="54">
        <f t="shared" si="18"/>
        <v>4.0000000000000036E-3</v>
      </c>
      <c r="K82" s="59">
        <f t="shared" si="19"/>
        <v>1798415.8651974853</v>
      </c>
      <c r="L82" s="59">
        <f t="shared" si="20"/>
        <v>7193.6634607899477</v>
      </c>
      <c r="M82" s="54">
        <f t="shared" si="21"/>
        <v>0</v>
      </c>
      <c r="N82" s="67">
        <f t="shared" si="22"/>
        <v>1798415.8651974853</v>
      </c>
      <c r="O82" s="67">
        <f t="shared" si="23"/>
        <v>0</v>
      </c>
      <c r="P82" s="55">
        <f t="shared" si="25"/>
        <v>0</v>
      </c>
      <c r="Q82" s="53"/>
      <c r="R82" s="53"/>
    </row>
    <row r="83" spans="2:18" outlineLevel="1" x14ac:dyDescent="0.5">
      <c r="B83" s="51">
        <v>71</v>
      </c>
      <c r="C83" s="52"/>
      <c r="D83" s="70"/>
      <c r="E83" s="57"/>
      <c r="F83" s="71">
        <f t="shared" si="17"/>
        <v>0</v>
      </c>
      <c r="G83" s="69"/>
      <c r="H83" s="58"/>
      <c r="I83" s="59">
        <f t="shared" si="24"/>
        <v>0</v>
      </c>
      <c r="J83" s="54">
        <f t="shared" si="18"/>
        <v>4.0000000000000036E-3</v>
      </c>
      <c r="K83" s="59">
        <f t="shared" si="19"/>
        <v>1798415.8651974853</v>
      </c>
      <c r="L83" s="59">
        <f t="shared" si="20"/>
        <v>7193.6634607899477</v>
      </c>
      <c r="M83" s="54">
        <f t="shared" si="21"/>
        <v>0</v>
      </c>
      <c r="N83" s="67">
        <f t="shared" si="22"/>
        <v>1798415.8651974853</v>
      </c>
      <c r="O83" s="67">
        <f t="shared" si="23"/>
        <v>0</v>
      </c>
      <c r="P83" s="55">
        <f t="shared" si="25"/>
        <v>0</v>
      </c>
      <c r="Q83" s="53"/>
      <c r="R83" s="53"/>
    </row>
    <row r="84" spans="2:18" outlineLevel="1" x14ac:dyDescent="0.5">
      <c r="B84" s="51">
        <v>72</v>
      </c>
      <c r="C84" s="52"/>
      <c r="D84" s="70"/>
      <c r="E84" s="57"/>
      <c r="F84" s="71">
        <f t="shared" si="17"/>
        <v>0</v>
      </c>
      <c r="G84" s="69"/>
      <c r="H84" s="58"/>
      <c r="I84" s="59">
        <f t="shared" si="24"/>
        <v>0</v>
      </c>
      <c r="J84" s="54">
        <f t="shared" si="18"/>
        <v>4.0000000000000036E-3</v>
      </c>
      <c r="K84" s="59">
        <f t="shared" si="19"/>
        <v>1798415.8651974853</v>
      </c>
      <c r="L84" s="59">
        <f t="shared" si="20"/>
        <v>7193.6634607899477</v>
      </c>
      <c r="M84" s="54">
        <f t="shared" si="21"/>
        <v>0</v>
      </c>
      <c r="N84" s="67">
        <f t="shared" si="22"/>
        <v>1798415.8651974853</v>
      </c>
      <c r="O84" s="67">
        <f t="shared" si="23"/>
        <v>0</v>
      </c>
      <c r="P84" s="55">
        <f t="shared" si="25"/>
        <v>0</v>
      </c>
      <c r="Q84" s="53"/>
      <c r="R84" s="53"/>
    </row>
    <row r="85" spans="2:18" outlineLevel="1" x14ac:dyDescent="0.5">
      <c r="B85" s="51">
        <v>73</v>
      </c>
      <c r="C85" s="52"/>
      <c r="D85" s="70"/>
      <c r="E85" s="57"/>
      <c r="F85" s="71">
        <f t="shared" si="17"/>
        <v>0</v>
      </c>
      <c r="G85" s="69"/>
      <c r="H85" s="58"/>
      <c r="I85" s="59">
        <f t="shared" si="24"/>
        <v>0</v>
      </c>
      <c r="J85" s="54">
        <f t="shared" si="18"/>
        <v>4.0000000000000036E-3</v>
      </c>
      <c r="K85" s="59">
        <f t="shared" si="19"/>
        <v>1798415.8651974853</v>
      </c>
      <c r="L85" s="59">
        <f t="shared" si="20"/>
        <v>7193.6634607899477</v>
      </c>
      <c r="M85" s="54">
        <f t="shared" si="21"/>
        <v>0</v>
      </c>
      <c r="N85" s="67">
        <f t="shared" si="22"/>
        <v>1798415.8651974853</v>
      </c>
      <c r="O85" s="67">
        <f t="shared" si="23"/>
        <v>0</v>
      </c>
      <c r="P85" s="55">
        <f t="shared" si="25"/>
        <v>0</v>
      </c>
      <c r="Q85" s="53"/>
      <c r="R85" s="53"/>
    </row>
    <row r="86" spans="2:18" outlineLevel="1" x14ac:dyDescent="0.5">
      <c r="B86" s="51">
        <v>74</v>
      </c>
      <c r="C86" s="52"/>
      <c r="D86" s="70"/>
      <c r="E86" s="57"/>
      <c r="F86" s="71">
        <f t="shared" si="17"/>
        <v>0</v>
      </c>
      <c r="G86" s="69"/>
      <c r="H86" s="58"/>
      <c r="I86" s="59">
        <f t="shared" si="24"/>
        <v>0</v>
      </c>
      <c r="J86" s="54">
        <f t="shared" si="18"/>
        <v>4.0000000000000036E-3</v>
      </c>
      <c r="K86" s="59">
        <f t="shared" si="19"/>
        <v>1798415.8651974853</v>
      </c>
      <c r="L86" s="59">
        <f t="shared" si="20"/>
        <v>7193.6634607899477</v>
      </c>
      <c r="M86" s="54">
        <f t="shared" si="21"/>
        <v>0</v>
      </c>
      <c r="N86" s="67">
        <f t="shared" si="22"/>
        <v>1798415.8651974853</v>
      </c>
      <c r="O86" s="67">
        <f t="shared" si="23"/>
        <v>0</v>
      </c>
      <c r="P86" s="55">
        <f t="shared" si="25"/>
        <v>0</v>
      </c>
      <c r="Q86" s="53"/>
      <c r="R86" s="53"/>
    </row>
    <row r="87" spans="2:18" outlineLevel="1" x14ac:dyDescent="0.5">
      <c r="B87" s="51">
        <v>75</v>
      </c>
      <c r="C87" s="52"/>
      <c r="D87" s="70"/>
      <c r="E87" s="57"/>
      <c r="F87" s="71">
        <f t="shared" si="17"/>
        <v>0</v>
      </c>
      <c r="G87" s="69"/>
      <c r="H87" s="58"/>
      <c r="I87" s="59">
        <f t="shared" si="24"/>
        <v>0</v>
      </c>
      <c r="J87" s="54">
        <f t="shared" si="18"/>
        <v>4.0000000000000036E-3</v>
      </c>
      <c r="K87" s="59">
        <f t="shared" si="19"/>
        <v>1798415.8651974853</v>
      </c>
      <c r="L87" s="59">
        <f t="shared" si="20"/>
        <v>7193.6634607899477</v>
      </c>
      <c r="M87" s="54">
        <f t="shared" si="21"/>
        <v>0</v>
      </c>
      <c r="N87" s="67">
        <f t="shared" si="22"/>
        <v>1798415.8651974853</v>
      </c>
      <c r="O87" s="67">
        <f t="shared" si="23"/>
        <v>0</v>
      </c>
      <c r="P87" s="55">
        <f t="shared" si="25"/>
        <v>0</v>
      </c>
      <c r="Q87" s="53"/>
      <c r="R87" s="53"/>
    </row>
    <row r="88" spans="2:18" outlineLevel="1" x14ac:dyDescent="0.5">
      <c r="B88" s="51">
        <v>76</v>
      </c>
      <c r="C88" s="52"/>
      <c r="D88" s="70"/>
      <c r="E88" s="57"/>
      <c r="F88" s="71">
        <f t="shared" si="17"/>
        <v>0</v>
      </c>
      <c r="G88" s="69"/>
      <c r="H88" s="58"/>
      <c r="I88" s="59">
        <f t="shared" si="24"/>
        <v>0</v>
      </c>
      <c r="J88" s="54">
        <f t="shared" si="18"/>
        <v>4.0000000000000036E-3</v>
      </c>
      <c r="K88" s="59">
        <f t="shared" si="19"/>
        <v>1798415.8651974853</v>
      </c>
      <c r="L88" s="59">
        <f t="shared" si="20"/>
        <v>7193.6634607899477</v>
      </c>
      <c r="M88" s="54">
        <f t="shared" si="21"/>
        <v>0</v>
      </c>
      <c r="N88" s="67">
        <f t="shared" si="22"/>
        <v>1798415.8651974853</v>
      </c>
      <c r="O88" s="67">
        <f t="shared" si="23"/>
        <v>0</v>
      </c>
      <c r="P88" s="55">
        <f t="shared" si="25"/>
        <v>0</v>
      </c>
      <c r="Q88" s="53"/>
      <c r="R88" s="53"/>
    </row>
    <row r="89" spans="2:18" outlineLevel="1" x14ac:dyDescent="0.5">
      <c r="B89" s="51">
        <v>77</v>
      </c>
      <c r="C89" s="52"/>
      <c r="D89" s="70"/>
      <c r="E89" s="57"/>
      <c r="F89" s="71">
        <f t="shared" si="17"/>
        <v>0</v>
      </c>
      <c r="G89" s="69"/>
      <c r="H89" s="58"/>
      <c r="I89" s="59">
        <f t="shared" si="24"/>
        <v>0</v>
      </c>
      <c r="J89" s="54">
        <f t="shared" si="18"/>
        <v>4.0000000000000036E-3</v>
      </c>
      <c r="K89" s="59">
        <f t="shared" si="19"/>
        <v>1798415.8651974853</v>
      </c>
      <c r="L89" s="59">
        <f t="shared" si="20"/>
        <v>7193.6634607899477</v>
      </c>
      <c r="M89" s="54">
        <f t="shared" si="21"/>
        <v>0</v>
      </c>
      <c r="N89" s="67">
        <f t="shared" si="22"/>
        <v>1798415.8651974853</v>
      </c>
      <c r="O89" s="67">
        <f t="shared" si="23"/>
        <v>0</v>
      </c>
      <c r="P89" s="55">
        <f t="shared" si="25"/>
        <v>0</v>
      </c>
      <c r="Q89" s="53"/>
      <c r="R89" s="53"/>
    </row>
    <row r="90" spans="2:18" outlineLevel="1" x14ac:dyDescent="0.5">
      <c r="B90" s="51">
        <v>78</v>
      </c>
      <c r="C90" s="52"/>
      <c r="D90" s="70"/>
      <c r="E90" s="57"/>
      <c r="F90" s="71">
        <f t="shared" si="17"/>
        <v>0</v>
      </c>
      <c r="G90" s="69"/>
      <c r="H90" s="58"/>
      <c r="I90" s="59">
        <f t="shared" si="24"/>
        <v>0</v>
      </c>
      <c r="J90" s="54">
        <f t="shared" si="18"/>
        <v>4.0000000000000036E-3</v>
      </c>
      <c r="K90" s="59">
        <f t="shared" si="19"/>
        <v>1798415.8651974853</v>
      </c>
      <c r="L90" s="59">
        <f t="shared" si="20"/>
        <v>7193.6634607899477</v>
      </c>
      <c r="M90" s="54">
        <f t="shared" si="21"/>
        <v>0</v>
      </c>
      <c r="N90" s="67">
        <f t="shared" si="22"/>
        <v>1798415.8651974853</v>
      </c>
      <c r="O90" s="67">
        <f t="shared" si="23"/>
        <v>0</v>
      </c>
      <c r="P90" s="55">
        <f t="shared" si="25"/>
        <v>0</v>
      </c>
      <c r="Q90" s="53"/>
      <c r="R90" s="53"/>
    </row>
    <row r="91" spans="2:18" outlineLevel="1" x14ac:dyDescent="0.5">
      <c r="B91" s="51">
        <v>79</v>
      </c>
      <c r="C91" s="52"/>
      <c r="D91" s="70"/>
      <c r="E91" s="57"/>
      <c r="F91" s="71">
        <f t="shared" si="17"/>
        <v>0</v>
      </c>
      <c r="G91" s="69"/>
      <c r="H91" s="58"/>
      <c r="I91" s="59">
        <f t="shared" si="24"/>
        <v>0</v>
      </c>
      <c r="J91" s="54">
        <f t="shared" si="18"/>
        <v>4.0000000000000036E-3</v>
      </c>
      <c r="K91" s="59">
        <f t="shared" si="19"/>
        <v>1798415.8651974853</v>
      </c>
      <c r="L91" s="59">
        <f t="shared" si="20"/>
        <v>7193.6634607899477</v>
      </c>
      <c r="M91" s="54">
        <f t="shared" si="21"/>
        <v>0</v>
      </c>
      <c r="N91" s="67">
        <f t="shared" si="22"/>
        <v>1798415.8651974853</v>
      </c>
      <c r="O91" s="67">
        <f t="shared" si="23"/>
        <v>0</v>
      </c>
      <c r="P91" s="55">
        <f t="shared" si="25"/>
        <v>0</v>
      </c>
      <c r="Q91" s="53"/>
      <c r="R91" s="53"/>
    </row>
    <row r="92" spans="2:18" outlineLevel="1" x14ac:dyDescent="0.5">
      <c r="B92" s="51">
        <v>80</v>
      </c>
      <c r="C92" s="52"/>
      <c r="D92" s="70"/>
      <c r="E92" s="57"/>
      <c r="F92" s="71">
        <f t="shared" si="17"/>
        <v>0</v>
      </c>
      <c r="G92" s="69"/>
      <c r="H92" s="58"/>
      <c r="I92" s="59">
        <f t="shared" si="24"/>
        <v>0</v>
      </c>
      <c r="J92" s="54">
        <f t="shared" si="18"/>
        <v>4.0000000000000036E-3</v>
      </c>
      <c r="K92" s="59">
        <f t="shared" si="19"/>
        <v>1798415.8651974853</v>
      </c>
      <c r="L92" s="59">
        <f t="shared" si="20"/>
        <v>7193.6634607899477</v>
      </c>
      <c r="M92" s="54">
        <f t="shared" si="21"/>
        <v>0</v>
      </c>
      <c r="N92" s="67">
        <f t="shared" si="22"/>
        <v>1798415.8651974853</v>
      </c>
      <c r="O92" s="67">
        <f t="shared" si="23"/>
        <v>0</v>
      </c>
      <c r="P92" s="55">
        <f t="shared" si="25"/>
        <v>0</v>
      </c>
      <c r="Q92" s="53"/>
      <c r="R92" s="53"/>
    </row>
    <row r="93" spans="2:18" outlineLevel="1" x14ac:dyDescent="0.5">
      <c r="B93" s="51">
        <v>81</v>
      </c>
      <c r="C93" s="52"/>
      <c r="D93" s="70"/>
      <c r="E93" s="57"/>
      <c r="F93" s="71">
        <f t="shared" si="17"/>
        <v>0</v>
      </c>
      <c r="G93" s="69"/>
      <c r="H93" s="58"/>
      <c r="I93" s="59">
        <f t="shared" si="24"/>
        <v>0</v>
      </c>
      <c r="J93" s="54">
        <f t="shared" si="18"/>
        <v>4.0000000000000036E-3</v>
      </c>
      <c r="K93" s="59">
        <f t="shared" si="19"/>
        <v>1798415.8651974853</v>
      </c>
      <c r="L93" s="59">
        <f t="shared" si="20"/>
        <v>7193.6634607899477</v>
      </c>
      <c r="M93" s="54">
        <f t="shared" si="21"/>
        <v>0</v>
      </c>
      <c r="N93" s="67">
        <f t="shared" si="22"/>
        <v>1798415.8651974853</v>
      </c>
      <c r="O93" s="67">
        <f t="shared" si="23"/>
        <v>0</v>
      </c>
      <c r="P93" s="55">
        <f t="shared" si="25"/>
        <v>0</v>
      </c>
      <c r="Q93" s="53"/>
      <c r="R93" s="53"/>
    </row>
    <row r="94" spans="2:18" outlineLevel="1" x14ac:dyDescent="0.5">
      <c r="B94" s="51">
        <v>82</v>
      </c>
      <c r="C94" s="52"/>
      <c r="D94" s="70"/>
      <c r="E94" s="57"/>
      <c r="F94" s="71">
        <f t="shared" si="17"/>
        <v>0</v>
      </c>
      <c r="G94" s="69"/>
      <c r="H94" s="58"/>
      <c r="I94" s="59">
        <f t="shared" si="24"/>
        <v>0</v>
      </c>
      <c r="J94" s="54">
        <f t="shared" si="18"/>
        <v>4.0000000000000036E-3</v>
      </c>
      <c r="K94" s="59">
        <f t="shared" si="19"/>
        <v>1798415.8651974853</v>
      </c>
      <c r="L94" s="59">
        <f t="shared" si="20"/>
        <v>7193.6634607899477</v>
      </c>
      <c r="M94" s="54">
        <f t="shared" si="21"/>
        <v>0</v>
      </c>
      <c r="N94" s="67">
        <f t="shared" si="22"/>
        <v>1798415.8651974853</v>
      </c>
      <c r="O94" s="67">
        <f t="shared" si="23"/>
        <v>0</v>
      </c>
      <c r="P94" s="55">
        <f t="shared" si="25"/>
        <v>0</v>
      </c>
      <c r="Q94" s="53"/>
      <c r="R94" s="53"/>
    </row>
    <row r="95" spans="2:18" outlineLevel="1" x14ac:dyDescent="0.5">
      <c r="B95" s="51">
        <v>83</v>
      </c>
      <c r="C95" s="52"/>
      <c r="D95" s="70"/>
      <c r="E95" s="57"/>
      <c r="F95" s="71">
        <f t="shared" si="17"/>
        <v>0</v>
      </c>
      <c r="G95" s="69"/>
      <c r="H95" s="58"/>
      <c r="I95" s="59">
        <f t="shared" si="24"/>
        <v>0</v>
      </c>
      <c r="J95" s="54">
        <f t="shared" si="18"/>
        <v>4.0000000000000036E-3</v>
      </c>
      <c r="K95" s="59">
        <f t="shared" si="19"/>
        <v>1798415.8651974853</v>
      </c>
      <c r="L95" s="59">
        <f t="shared" si="20"/>
        <v>7193.6634607899477</v>
      </c>
      <c r="M95" s="54">
        <f t="shared" si="21"/>
        <v>0</v>
      </c>
      <c r="N95" s="67">
        <f t="shared" si="22"/>
        <v>1798415.8651974853</v>
      </c>
      <c r="O95" s="67">
        <f t="shared" si="23"/>
        <v>0</v>
      </c>
      <c r="P95" s="55">
        <f t="shared" si="25"/>
        <v>0</v>
      </c>
      <c r="Q95" s="53"/>
      <c r="R95" s="53"/>
    </row>
    <row r="96" spans="2:18" outlineLevel="1" x14ac:dyDescent="0.5">
      <c r="B96" s="51">
        <v>84</v>
      </c>
      <c r="C96" s="52"/>
      <c r="D96" s="70"/>
      <c r="E96" s="57"/>
      <c r="F96" s="71">
        <f t="shared" si="17"/>
        <v>0</v>
      </c>
      <c r="G96" s="69"/>
      <c r="H96" s="58"/>
      <c r="I96" s="59">
        <f t="shared" si="24"/>
        <v>0</v>
      </c>
      <c r="J96" s="54">
        <f t="shared" si="18"/>
        <v>4.0000000000000036E-3</v>
      </c>
      <c r="K96" s="59">
        <f t="shared" si="19"/>
        <v>1798415.8651974853</v>
      </c>
      <c r="L96" s="59">
        <f t="shared" si="20"/>
        <v>7193.6634607899477</v>
      </c>
      <c r="M96" s="54">
        <f t="shared" si="21"/>
        <v>0</v>
      </c>
      <c r="N96" s="67">
        <f t="shared" si="22"/>
        <v>1798415.8651974853</v>
      </c>
      <c r="O96" s="67">
        <f t="shared" si="23"/>
        <v>0</v>
      </c>
      <c r="P96" s="55">
        <f t="shared" si="25"/>
        <v>0</v>
      </c>
      <c r="Q96" s="53"/>
      <c r="R96" s="53"/>
    </row>
    <row r="97" spans="2:18" outlineLevel="1" x14ac:dyDescent="0.5">
      <c r="B97" s="51">
        <v>85</v>
      </c>
      <c r="C97" s="52"/>
      <c r="D97" s="70"/>
      <c r="E97" s="57"/>
      <c r="F97" s="71">
        <f t="shared" si="17"/>
        <v>0</v>
      </c>
      <c r="G97" s="69"/>
      <c r="H97" s="58"/>
      <c r="I97" s="59">
        <f t="shared" si="24"/>
        <v>0</v>
      </c>
      <c r="J97" s="54">
        <f t="shared" si="18"/>
        <v>4.0000000000000036E-3</v>
      </c>
      <c r="K97" s="59">
        <f t="shared" si="19"/>
        <v>1798415.8651974853</v>
      </c>
      <c r="L97" s="59">
        <f t="shared" si="20"/>
        <v>7193.6634607899477</v>
      </c>
      <c r="M97" s="54">
        <f t="shared" si="21"/>
        <v>0</v>
      </c>
      <c r="N97" s="67">
        <f t="shared" si="22"/>
        <v>1798415.8651974853</v>
      </c>
      <c r="O97" s="67">
        <f t="shared" si="23"/>
        <v>0</v>
      </c>
      <c r="P97" s="55">
        <f t="shared" si="25"/>
        <v>0</v>
      </c>
      <c r="Q97" s="53"/>
      <c r="R97" s="53"/>
    </row>
    <row r="98" spans="2:18" outlineLevel="1" x14ac:dyDescent="0.5">
      <c r="B98" s="51">
        <v>86</v>
      </c>
      <c r="C98" s="52"/>
      <c r="D98" s="70"/>
      <c r="E98" s="57"/>
      <c r="F98" s="71">
        <f t="shared" si="17"/>
        <v>0</v>
      </c>
      <c r="G98" s="69"/>
      <c r="H98" s="58"/>
      <c r="I98" s="59">
        <f t="shared" si="24"/>
        <v>0</v>
      </c>
      <c r="J98" s="54">
        <f t="shared" si="18"/>
        <v>4.0000000000000036E-3</v>
      </c>
      <c r="K98" s="59">
        <f t="shared" si="19"/>
        <v>1798415.8651974853</v>
      </c>
      <c r="L98" s="59">
        <f t="shared" si="20"/>
        <v>7193.6634607899477</v>
      </c>
      <c r="M98" s="54">
        <f t="shared" si="21"/>
        <v>0</v>
      </c>
      <c r="N98" s="67">
        <f t="shared" si="22"/>
        <v>1798415.8651974853</v>
      </c>
      <c r="O98" s="67">
        <f t="shared" si="23"/>
        <v>0</v>
      </c>
      <c r="P98" s="55">
        <f t="shared" si="25"/>
        <v>0</v>
      </c>
      <c r="Q98" s="53"/>
      <c r="R98" s="53"/>
    </row>
    <row r="99" spans="2:18" outlineLevel="1" x14ac:dyDescent="0.5">
      <c r="B99" s="51">
        <v>87</v>
      </c>
      <c r="C99" s="52"/>
      <c r="D99" s="70"/>
      <c r="E99" s="57"/>
      <c r="F99" s="71">
        <f t="shared" si="17"/>
        <v>0</v>
      </c>
      <c r="G99" s="69"/>
      <c r="H99" s="58"/>
      <c r="I99" s="59">
        <f t="shared" si="24"/>
        <v>0</v>
      </c>
      <c r="J99" s="54">
        <f t="shared" si="18"/>
        <v>4.0000000000000036E-3</v>
      </c>
      <c r="K99" s="59">
        <f t="shared" si="19"/>
        <v>1798415.8651974853</v>
      </c>
      <c r="L99" s="59">
        <f t="shared" si="20"/>
        <v>7193.6634607899477</v>
      </c>
      <c r="M99" s="54">
        <f t="shared" si="21"/>
        <v>0</v>
      </c>
      <c r="N99" s="67">
        <f t="shared" si="22"/>
        <v>1798415.8651974853</v>
      </c>
      <c r="O99" s="67">
        <f t="shared" si="23"/>
        <v>0</v>
      </c>
      <c r="P99" s="55">
        <f t="shared" si="25"/>
        <v>0</v>
      </c>
      <c r="Q99" s="53"/>
      <c r="R99" s="53"/>
    </row>
    <row r="100" spans="2:18" outlineLevel="1" x14ac:dyDescent="0.5">
      <c r="B100" s="51">
        <v>88</v>
      </c>
      <c r="C100" s="52"/>
      <c r="D100" s="70"/>
      <c r="E100" s="57"/>
      <c r="F100" s="71">
        <f t="shared" si="17"/>
        <v>0</v>
      </c>
      <c r="G100" s="69"/>
      <c r="H100" s="58"/>
      <c r="I100" s="59">
        <f t="shared" si="24"/>
        <v>0</v>
      </c>
      <c r="J100" s="54">
        <f t="shared" si="18"/>
        <v>4.0000000000000036E-3</v>
      </c>
      <c r="K100" s="59">
        <f t="shared" si="19"/>
        <v>1798415.8651974853</v>
      </c>
      <c r="L100" s="59">
        <f t="shared" si="20"/>
        <v>7193.6634607899477</v>
      </c>
      <c r="M100" s="54">
        <f t="shared" si="21"/>
        <v>0</v>
      </c>
      <c r="N100" s="67">
        <f t="shared" si="22"/>
        <v>1798415.8651974853</v>
      </c>
      <c r="O100" s="67">
        <f t="shared" si="23"/>
        <v>0</v>
      </c>
      <c r="P100" s="55">
        <f t="shared" si="25"/>
        <v>0</v>
      </c>
      <c r="Q100" s="53"/>
      <c r="R100" s="53"/>
    </row>
    <row r="101" spans="2:18" outlineLevel="1" x14ac:dyDescent="0.5">
      <c r="B101" s="51">
        <v>89</v>
      </c>
      <c r="C101" s="52"/>
      <c r="D101" s="70"/>
      <c r="E101" s="57"/>
      <c r="F101" s="71">
        <f t="shared" si="17"/>
        <v>0</v>
      </c>
      <c r="G101" s="69"/>
      <c r="H101" s="58"/>
      <c r="I101" s="59">
        <f t="shared" si="24"/>
        <v>0</v>
      </c>
      <c r="J101" s="54">
        <f t="shared" si="18"/>
        <v>4.0000000000000036E-3</v>
      </c>
      <c r="K101" s="59">
        <f t="shared" si="19"/>
        <v>1798415.8651974853</v>
      </c>
      <c r="L101" s="59">
        <f t="shared" si="20"/>
        <v>7193.6634607899477</v>
      </c>
      <c r="M101" s="54">
        <f t="shared" si="21"/>
        <v>0</v>
      </c>
      <c r="N101" s="67">
        <f t="shared" si="22"/>
        <v>1798415.8651974853</v>
      </c>
      <c r="O101" s="67">
        <f t="shared" si="23"/>
        <v>0</v>
      </c>
      <c r="P101" s="55">
        <f t="shared" si="25"/>
        <v>0</v>
      </c>
      <c r="Q101" s="53"/>
      <c r="R101" s="53"/>
    </row>
    <row r="102" spans="2:18" outlineLevel="1" x14ac:dyDescent="0.5">
      <c r="B102" s="51">
        <v>90</v>
      </c>
      <c r="C102" s="52"/>
      <c r="D102" s="70"/>
      <c r="E102" s="57"/>
      <c r="F102" s="71">
        <f t="shared" si="17"/>
        <v>0</v>
      </c>
      <c r="G102" s="69"/>
      <c r="H102" s="58"/>
      <c r="I102" s="59">
        <f t="shared" si="24"/>
        <v>0</v>
      </c>
      <c r="J102" s="54">
        <f t="shared" si="18"/>
        <v>4.0000000000000036E-3</v>
      </c>
      <c r="K102" s="59">
        <f t="shared" si="19"/>
        <v>1798415.8651974853</v>
      </c>
      <c r="L102" s="59">
        <f t="shared" si="20"/>
        <v>7193.6634607899477</v>
      </c>
      <c r="M102" s="54">
        <f t="shared" si="21"/>
        <v>0</v>
      </c>
      <c r="N102" s="67">
        <f t="shared" si="22"/>
        <v>1798415.8651974853</v>
      </c>
      <c r="O102" s="67">
        <f t="shared" si="23"/>
        <v>0</v>
      </c>
      <c r="P102" s="55">
        <f t="shared" si="25"/>
        <v>0</v>
      </c>
      <c r="Q102" s="53"/>
      <c r="R102" s="53"/>
    </row>
    <row r="103" spans="2:18" outlineLevel="1" x14ac:dyDescent="0.5">
      <c r="B103" s="51">
        <v>91</v>
      </c>
      <c r="C103" s="52"/>
      <c r="D103" s="70"/>
      <c r="E103" s="57"/>
      <c r="F103" s="71">
        <f t="shared" si="17"/>
        <v>0</v>
      </c>
      <c r="G103" s="69"/>
      <c r="H103" s="58"/>
      <c r="I103" s="59">
        <f t="shared" si="24"/>
        <v>0</v>
      </c>
      <c r="J103" s="54">
        <f t="shared" si="18"/>
        <v>4.0000000000000036E-3</v>
      </c>
      <c r="K103" s="59">
        <f t="shared" si="19"/>
        <v>1798415.8651974853</v>
      </c>
      <c r="L103" s="59">
        <f t="shared" si="20"/>
        <v>7193.6634607899477</v>
      </c>
      <c r="M103" s="54">
        <f t="shared" si="21"/>
        <v>0</v>
      </c>
      <c r="N103" s="67">
        <f t="shared" si="22"/>
        <v>1798415.8651974853</v>
      </c>
      <c r="O103" s="67">
        <f t="shared" si="23"/>
        <v>0</v>
      </c>
      <c r="P103" s="55">
        <f t="shared" si="25"/>
        <v>0</v>
      </c>
      <c r="Q103" s="53"/>
      <c r="R103" s="53"/>
    </row>
    <row r="104" spans="2:18" outlineLevel="1" x14ac:dyDescent="0.5">
      <c r="B104" s="51">
        <v>92</v>
      </c>
      <c r="C104" s="52"/>
      <c r="D104" s="70"/>
      <c r="E104" s="57"/>
      <c r="F104" s="71">
        <f t="shared" si="17"/>
        <v>0</v>
      </c>
      <c r="G104" s="69"/>
      <c r="H104" s="58"/>
      <c r="I104" s="59">
        <f t="shared" si="24"/>
        <v>0</v>
      </c>
      <c r="J104" s="54">
        <f t="shared" si="18"/>
        <v>4.0000000000000036E-3</v>
      </c>
      <c r="K104" s="59">
        <f t="shared" si="19"/>
        <v>1798415.8651974853</v>
      </c>
      <c r="L104" s="59">
        <f t="shared" si="20"/>
        <v>7193.6634607899477</v>
      </c>
      <c r="M104" s="54">
        <f t="shared" si="21"/>
        <v>0</v>
      </c>
      <c r="N104" s="67">
        <f t="shared" si="22"/>
        <v>1798415.8651974853</v>
      </c>
      <c r="O104" s="67">
        <f t="shared" si="23"/>
        <v>0</v>
      </c>
      <c r="P104" s="55">
        <f t="shared" si="25"/>
        <v>0</v>
      </c>
      <c r="Q104" s="53"/>
      <c r="R104" s="53"/>
    </row>
    <row r="105" spans="2:18" outlineLevel="1" x14ac:dyDescent="0.5">
      <c r="B105" s="51">
        <v>93</v>
      </c>
      <c r="C105" s="52"/>
      <c r="D105" s="70"/>
      <c r="E105" s="57"/>
      <c r="F105" s="71">
        <f t="shared" si="17"/>
        <v>0</v>
      </c>
      <c r="G105" s="69"/>
      <c r="H105" s="58"/>
      <c r="I105" s="59">
        <f t="shared" si="24"/>
        <v>0</v>
      </c>
      <c r="J105" s="54">
        <f t="shared" si="18"/>
        <v>4.0000000000000036E-3</v>
      </c>
      <c r="K105" s="59">
        <f t="shared" si="19"/>
        <v>1798415.8651974853</v>
      </c>
      <c r="L105" s="59">
        <f t="shared" si="20"/>
        <v>7193.6634607899477</v>
      </c>
      <c r="M105" s="54">
        <f t="shared" si="21"/>
        <v>0</v>
      </c>
      <c r="N105" s="67">
        <f t="shared" si="22"/>
        <v>1798415.8651974853</v>
      </c>
      <c r="O105" s="67">
        <f t="shared" si="23"/>
        <v>0</v>
      </c>
      <c r="P105" s="55">
        <f t="shared" si="25"/>
        <v>0</v>
      </c>
      <c r="Q105" s="53"/>
      <c r="R105" s="53"/>
    </row>
    <row r="106" spans="2:18" outlineLevel="1" x14ac:dyDescent="0.5">
      <c r="B106" s="51">
        <v>94</v>
      </c>
      <c r="C106" s="52"/>
      <c r="D106" s="70"/>
      <c r="E106" s="57"/>
      <c r="F106" s="71">
        <f t="shared" ref="F106:F169" si="26">+D106*E106</f>
        <v>0</v>
      </c>
      <c r="G106" s="69"/>
      <c r="H106" s="58"/>
      <c r="I106" s="59">
        <f t="shared" si="24"/>
        <v>0</v>
      </c>
      <c r="J106" s="54">
        <f t="shared" ref="J106:J169" si="27">+J105+D106-G106</f>
        <v>4.0000000000000036E-3</v>
      </c>
      <c r="K106" s="59">
        <f t="shared" ref="K106:K169" si="28">+(L105+F106)/(J105+D106)</f>
        <v>1798415.8651974853</v>
      </c>
      <c r="L106" s="59">
        <f t="shared" ref="L106:L169" si="29">+J106*K106</f>
        <v>7193.6634607899477</v>
      </c>
      <c r="M106" s="54">
        <f t="shared" ref="M106:M169" si="30">+G106</f>
        <v>0</v>
      </c>
      <c r="N106" s="67">
        <f t="shared" ref="N106:N169" si="31">+K106</f>
        <v>1798415.8651974853</v>
      </c>
      <c r="O106" s="67">
        <f t="shared" ref="O106:O169" si="32">+N106*M106</f>
        <v>0</v>
      </c>
      <c r="P106" s="55">
        <f t="shared" si="25"/>
        <v>0</v>
      </c>
      <c r="Q106" s="53"/>
      <c r="R106" s="53"/>
    </row>
    <row r="107" spans="2:18" outlineLevel="1" x14ac:dyDescent="0.5">
      <c r="B107" s="51">
        <v>95</v>
      </c>
      <c r="C107" s="52"/>
      <c r="D107" s="70"/>
      <c r="E107" s="57"/>
      <c r="F107" s="71">
        <f t="shared" si="26"/>
        <v>0</v>
      </c>
      <c r="G107" s="69"/>
      <c r="H107" s="58"/>
      <c r="I107" s="59">
        <f t="shared" si="24"/>
        <v>0</v>
      </c>
      <c r="J107" s="54">
        <f t="shared" si="27"/>
        <v>4.0000000000000036E-3</v>
      </c>
      <c r="K107" s="59">
        <f t="shared" si="28"/>
        <v>1798415.8651974853</v>
      </c>
      <c r="L107" s="59">
        <f t="shared" si="29"/>
        <v>7193.6634607899477</v>
      </c>
      <c r="M107" s="54">
        <f t="shared" si="30"/>
        <v>0</v>
      </c>
      <c r="N107" s="67">
        <f t="shared" si="31"/>
        <v>1798415.8651974853</v>
      </c>
      <c r="O107" s="67">
        <f t="shared" si="32"/>
        <v>0</v>
      </c>
      <c r="P107" s="55">
        <f t="shared" si="25"/>
        <v>0</v>
      </c>
      <c r="Q107" s="53"/>
      <c r="R107" s="53"/>
    </row>
    <row r="108" spans="2:18" outlineLevel="1" x14ac:dyDescent="0.5">
      <c r="B108" s="51">
        <v>96</v>
      </c>
      <c r="C108" s="52"/>
      <c r="D108" s="70"/>
      <c r="E108" s="57"/>
      <c r="F108" s="71">
        <f t="shared" si="26"/>
        <v>0</v>
      </c>
      <c r="G108" s="69"/>
      <c r="H108" s="58"/>
      <c r="I108" s="59">
        <f t="shared" si="24"/>
        <v>0</v>
      </c>
      <c r="J108" s="54">
        <f t="shared" si="27"/>
        <v>4.0000000000000036E-3</v>
      </c>
      <c r="K108" s="59">
        <f t="shared" si="28"/>
        <v>1798415.8651974853</v>
      </c>
      <c r="L108" s="59">
        <f t="shared" si="29"/>
        <v>7193.6634607899477</v>
      </c>
      <c r="M108" s="54">
        <f t="shared" si="30"/>
        <v>0</v>
      </c>
      <c r="N108" s="67">
        <f t="shared" si="31"/>
        <v>1798415.8651974853</v>
      </c>
      <c r="O108" s="67">
        <f t="shared" si="32"/>
        <v>0</v>
      </c>
      <c r="P108" s="55">
        <f t="shared" si="25"/>
        <v>0</v>
      </c>
      <c r="Q108" s="53"/>
      <c r="R108" s="53"/>
    </row>
    <row r="109" spans="2:18" outlineLevel="1" x14ac:dyDescent="0.5">
      <c r="B109" s="51">
        <v>97</v>
      </c>
      <c r="C109" s="52"/>
      <c r="D109" s="70"/>
      <c r="E109" s="57"/>
      <c r="F109" s="71">
        <f t="shared" si="26"/>
        <v>0</v>
      </c>
      <c r="G109" s="69"/>
      <c r="H109" s="58"/>
      <c r="I109" s="59">
        <f t="shared" si="24"/>
        <v>0</v>
      </c>
      <c r="J109" s="54">
        <f t="shared" si="27"/>
        <v>4.0000000000000036E-3</v>
      </c>
      <c r="K109" s="59">
        <f t="shared" si="28"/>
        <v>1798415.8651974853</v>
      </c>
      <c r="L109" s="59">
        <f t="shared" si="29"/>
        <v>7193.6634607899477</v>
      </c>
      <c r="M109" s="54">
        <f t="shared" si="30"/>
        <v>0</v>
      </c>
      <c r="N109" s="67">
        <f t="shared" si="31"/>
        <v>1798415.8651974853</v>
      </c>
      <c r="O109" s="67">
        <f t="shared" si="32"/>
        <v>0</v>
      </c>
      <c r="P109" s="55">
        <f t="shared" si="25"/>
        <v>0</v>
      </c>
      <c r="Q109" s="53"/>
      <c r="R109" s="53"/>
    </row>
    <row r="110" spans="2:18" outlineLevel="1" x14ac:dyDescent="0.5">
      <c r="B110" s="51">
        <v>98</v>
      </c>
      <c r="C110" s="52"/>
      <c r="D110" s="70"/>
      <c r="E110" s="57"/>
      <c r="F110" s="71">
        <f t="shared" si="26"/>
        <v>0</v>
      </c>
      <c r="G110" s="69"/>
      <c r="H110" s="58"/>
      <c r="I110" s="59">
        <f t="shared" si="24"/>
        <v>0</v>
      </c>
      <c r="J110" s="54">
        <f t="shared" si="27"/>
        <v>4.0000000000000036E-3</v>
      </c>
      <c r="K110" s="59">
        <f t="shared" si="28"/>
        <v>1798415.8651974853</v>
      </c>
      <c r="L110" s="59">
        <f t="shared" si="29"/>
        <v>7193.6634607899477</v>
      </c>
      <c r="M110" s="54">
        <f t="shared" si="30"/>
        <v>0</v>
      </c>
      <c r="N110" s="67">
        <f t="shared" si="31"/>
        <v>1798415.8651974853</v>
      </c>
      <c r="O110" s="67">
        <f t="shared" si="32"/>
        <v>0</v>
      </c>
      <c r="P110" s="55">
        <f t="shared" si="25"/>
        <v>0</v>
      </c>
      <c r="Q110" s="53"/>
      <c r="R110" s="53"/>
    </row>
    <row r="111" spans="2:18" outlineLevel="1" x14ac:dyDescent="0.5">
      <c r="B111" s="51">
        <v>99</v>
      </c>
      <c r="C111" s="52"/>
      <c r="D111" s="70"/>
      <c r="E111" s="57"/>
      <c r="F111" s="71">
        <f t="shared" si="26"/>
        <v>0</v>
      </c>
      <c r="G111" s="69"/>
      <c r="H111" s="58"/>
      <c r="I111" s="59">
        <f t="shared" si="24"/>
        <v>0</v>
      </c>
      <c r="J111" s="54">
        <f t="shared" si="27"/>
        <v>4.0000000000000036E-3</v>
      </c>
      <c r="K111" s="59">
        <f t="shared" si="28"/>
        <v>1798415.8651974853</v>
      </c>
      <c r="L111" s="59">
        <f t="shared" si="29"/>
        <v>7193.6634607899477</v>
      </c>
      <c r="M111" s="54">
        <f t="shared" si="30"/>
        <v>0</v>
      </c>
      <c r="N111" s="67">
        <f t="shared" si="31"/>
        <v>1798415.8651974853</v>
      </c>
      <c r="O111" s="67">
        <f t="shared" si="32"/>
        <v>0</v>
      </c>
      <c r="P111" s="55">
        <f t="shared" si="25"/>
        <v>0</v>
      </c>
      <c r="Q111" s="53"/>
      <c r="R111" s="53"/>
    </row>
    <row r="112" spans="2:18" outlineLevel="1" x14ac:dyDescent="0.5">
      <c r="B112" s="51">
        <v>100</v>
      </c>
      <c r="C112" s="52"/>
      <c r="D112" s="70"/>
      <c r="E112" s="57"/>
      <c r="F112" s="71">
        <f t="shared" si="26"/>
        <v>0</v>
      </c>
      <c r="G112" s="69"/>
      <c r="H112" s="58"/>
      <c r="I112" s="59">
        <f t="shared" si="24"/>
        <v>0</v>
      </c>
      <c r="J112" s="54">
        <f t="shared" si="27"/>
        <v>4.0000000000000036E-3</v>
      </c>
      <c r="K112" s="59">
        <f t="shared" si="28"/>
        <v>1798415.8651974853</v>
      </c>
      <c r="L112" s="59">
        <f t="shared" si="29"/>
        <v>7193.6634607899477</v>
      </c>
      <c r="M112" s="54">
        <f t="shared" si="30"/>
        <v>0</v>
      </c>
      <c r="N112" s="67">
        <f t="shared" si="31"/>
        <v>1798415.8651974853</v>
      </c>
      <c r="O112" s="67">
        <f t="shared" si="32"/>
        <v>0</v>
      </c>
      <c r="P112" s="55">
        <f t="shared" si="25"/>
        <v>0</v>
      </c>
      <c r="Q112" s="53"/>
      <c r="R112" s="53"/>
    </row>
    <row r="113" spans="2:18" outlineLevel="1" x14ac:dyDescent="0.5">
      <c r="B113" s="51">
        <v>101</v>
      </c>
      <c r="C113" s="52"/>
      <c r="D113" s="70"/>
      <c r="E113" s="57"/>
      <c r="F113" s="71">
        <f t="shared" si="26"/>
        <v>0</v>
      </c>
      <c r="G113" s="69"/>
      <c r="H113" s="58"/>
      <c r="I113" s="59">
        <f t="shared" si="24"/>
        <v>0</v>
      </c>
      <c r="J113" s="54">
        <f t="shared" si="27"/>
        <v>4.0000000000000036E-3</v>
      </c>
      <c r="K113" s="59">
        <f t="shared" si="28"/>
        <v>1798415.8651974853</v>
      </c>
      <c r="L113" s="59">
        <f t="shared" si="29"/>
        <v>7193.6634607899477</v>
      </c>
      <c r="M113" s="54">
        <f t="shared" si="30"/>
        <v>0</v>
      </c>
      <c r="N113" s="67">
        <f t="shared" si="31"/>
        <v>1798415.8651974853</v>
      </c>
      <c r="O113" s="67">
        <f t="shared" si="32"/>
        <v>0</v>
      </c>
      <c r="P113" s="55">
        <f t="shared" si="25"/>
        <v>0</v>
      </c>
      <c r="Q113" s="53"/>
      <c r="R113" s="53"/>
    </row>
    <row r="114" spans="2:18" outlineLevel="1" x14ac:dyDescent="0.5">
      <c r="B114" s="51">
        <v>102</v>
      </c>
      <c r="C114" s="52"/>
      <c r="D114" s="70"/>
      <c r="E114" s="57"/>
      <c r="F114" s="71">
        <f t="shared" si="26"/>
        <v>0</v>
      </c>
      <c r="G114" s="69"/>
      <c r="H114" s="58"/>
      <c r="I114" s="59">
        <f t="shared" si="24"/>
        <v>0</v>
      </c>
      <c r="J114" s="54">
        <f t="shared" si="27"/>
        <v>4.0000000000000036E-3</v>
      </c>
      <c r="K114" s="59">
        <f t="shared" si="28"/>
        <v>1798415.8651974853</v>
      </c>
      <c r="L114" s="59">
        <f t="shared" si="29"/>
        <v>7193.6634607899477</v>
      </c>
      <c r="M114" s="54">
        <f t="shared" si="30"/>
        <v>0</v>
      </c>
      <c r="N114" s="67">
        <f t="shared" si="31"/>
        <v>1798415.8651974853</v>
      </c>
      <c r="O114" s="67">
        <f t="shared" si="32"/>
        <v>0</v>
      </c>
      <c r="P114" s="55">
        <f t="shared" si="25"/>
        <v>0</v>
      </c>
      <c r="Q114" s="53"/>
      <c r="R114" s="53"/>
    </row>
    <row r="115" spans="2:18" outlineLevel="1" x14ac:dyDescent="0.5">
      <c r="B115" s="51">
        <v>103</v>
      </c>
      <c r="C115" s="52"/>
      <c r="D115" s="70"/>
      <c r="E115" s="57"/>
      <c r="F115" s="71">
        <f t="shared" si="26"/>
        <v>0</v>
      </c>
      <c r="G115" s="69"/>
      <c r="H115" s="58"/>
      <c r="I115" s="59">
        <f t="shared" si="24"/>
        <v>0</v>
      </c>
      <c r="J115" s="54">
        <f t="shared" si="27"/>
        <v>4.0000000000000036E-3</v>
      </c>
      <c r="K115" s="59">
        <f t="shared" si="28"/>
        <v>1798415.8651974853</v>
      </c>
      <c r="L115" s="59">
        <f t="shared" si="29"/>
        <v>7193.6634607899477</v>
      </c>
      <c r="M115" s="54">
        <f t="shared" si="30"/>
        <v>0</v>
      </c>
      <c r="N115" s="67">
        <f t="shared" si="31"/>
        <v>1798415.8651974853</v>
      </c>
      <c r="O115" s="67">
        <f t="shared" si="32"/>
        <v>0</v>
      </c>
      <c r="P115" s="55">
        <f t="shared" si="25"/>
        <v>0</v>
      </c>
      <c r="Q115" s="53"/>
      <c r="R115" s="53"/>
    </row>
    <row r="116" spans="2:18" outlineLevel="1" x14ac:dyDescent="0.5">
      <c r="B116" s="51">
        <v>104</v>
      </c>
      <c r="C116" s="52"/>
      <c r="D116" s="70"/>
      <c r="E116" s="57"/>
      <c r="F116" s="71">
        <f t="shared" si="26"/>
        <v>0</v>
      </c>
      <c r="G116" s="69"/>
      <c r="H116" s="58"/>
      <c r="I116" s="59">
        <f t="shared" si="24"/>
        <v>0</v>
      </c>
      <c r="J116" s="54">
        <f t="shared" si="27"/>
        <v>4.0000000000000036E-3</v>
      </c>
      <c r="K116" s="59">
        <f t="shared" si="28"/>
        <v>1798415.8651974853</v>
      </c>
      <c r="L116" s="59">
        <f t="shared" si="29"/>
        <v>7193.6634607899477</v>
      </c>
      <c r="M116" s="54">
        <f t="shared" si="30"/>
        <v>0</v>
      </c>
      <c r="N116" s="67">
        <f t="shared" si="31"/>
        <v>1798415.8651974853</v>
      </c>
      <c r="O116" s="67">
        <f t="shared" si="32"/>
        <v>0</v>
      </c>
      <c r="P116" s="55">
        <f t="shared" si="25"/>
        <v>0</v>
      </c>
      <c r="Q116" s="53"/>
      <c r="R116" s="53"/>
    </row>
    <row r="117" spans="2:18" outlineLevel="1" x14ac:dyDescent="0.5">
      <c r="B117" s="51">
        <v>105</v>
      </c>
      <c r="C117" s="52"/>
      <c r="D117" s="70"/>
      <c r="E117" s="57"/>
      <c r="F117" s="71">
        <f t="shared" si="26"/>
        <v>0</v>
      </c>
      <c r="G117" s="69"/>
      <c r="H117" s="58"/>
      <c r="I117" s="59">
        <f t="shared" si="24"/>
        <v>0</v>
      </c>
      <c r="J117" s="54">
        <f t="shared" si="27"/>
        <v>4.0000000000000036E-3</v>
      </c>
      <c r="K117" s="59">
        <f t="shared" si="28"/>
        <v>1798415.8651974853</v>
      </c>
      <c r="L117" s="59">
        <f t="shared" si="29"/>
        <v>7193.6634607899477</v>
      </c>
      <c r="M117" s="54">
        <f t="shared" si="30"/>
        <v>0</v>
      </c>
      <c r="N117" s="67">
        <f t="shared" si="31"/>
        <v>1798415.8651974853</v>
      </c>
      <c r="O117" s="67">
        <f t="shared" si="32"/>
        <v>0</v>
      </c>
      <c r="P117" s="55">
        <f t="shared" si="25"/>
        <v>0</v>
      </c>
      <c r="Q117" s="53"/>
      <c r="R117" s="53"/>
    </row>
    <row r="118" spans="2:18" outlineLevel="1" x14ac:dyDescent="0.5">
      <c r="B118" s="51">
        <v>106</v>
      </c>
      <c r="C118" s="52"/>
      <c r="D118" s="70"/>
      <c r="E118" s="57"/>
      <c r="F118" s="71">
        <f t="shared" si="26"/>
        <v>0</v>
      </c>
      <c r="G118" s="69"/>
      <c r="H118" s="58"/>
      <c r="I118" s="59">
        <f t="shared" si="24"/>
        <v>0</v>
      </c>
      <c r="J118" s="54">
        <f t="shared" si="27"/>
        <v>4.0000000000000036E-3</v>
      </c>
      <c r="K118" s="59">
        <f t="shared" si="28"/>
        <v>1798415.8651974853</v>
      </c>
      <c r="L118" s="59">
        <f t="shared" si="29"/>
        <v>7193.6634607899477</v>
      </c>
      <c r="M118" s="54">
        <f t="shared" si="30"/>
        <v>0</v>
      </c>
      <c r="N118" s="67">
        <f t="shared" si="31"/>
        <v>1798415.8651974853</v>
      </c>
      <c r="O118" s="67">
        <f t="shared" si="32"/>
        <v>0</v>
      </c>
      <c r="P118" s="55">
        <f t="shared" si="25"/>
        <v>0</v>
      </c>
      <c r="Q118" s="53"/>
      <c r="R118" s="53"/>
    </row>
    <row r="119" spans="2:18" outlineLevel="1" x14ac:dyDescent="0.5">
      <c r="B119" s="51">
        <v>107</v>
      </c>
      <c r="C119" s="52"/>
      <c r="D119" s="70"/>
      <c r="E119" s="57"/>
      <c r="F119" s="71">
        <f t="shared" si="26"/>
        <v>0</v>
      </c>
      <c r="G119" s="69"/>
      <c r="H119" s="58"/>
      <c r="I119" s="59">
        <f t="shared" si="24"/>
        <v>0</v>
      </c>
      <c r="J119" s="54">
        <f t="shared" si="27"/>
        <v>4.0000000000000036E-3</v>
      </c>
      <c r="K119" s="59">
        <f t="shared" si="28"/>
        <v>1798415.8651974853</v>
      </c>
      <c r="L119" s="59">
        <f t="shared" si="29"/>
        <v>7193.6634607899477</v>
      </c>
      <c r="M119" s="54">
        <f t="shared" si="30"/>
        <v>0</v>
      </c>
      <c r="N119" s="67">
        <f t="shared" si="31"/>
        <v>1798415.8651974853</v>
      </c>
      <c r="O119" s="67">
        <f t="shared" si="32"/>
        <v>0</v>
      </c>
      <c r="P119" s="55">
        <f t="shared" si="25"/>
        <v>0</v>
      </c>
      <c r="Q119" s="53"/>
      <c r="R119" s="53"/>
    </row>
    <row r="120" spans="2:18" outlineLevel="1" x14ac:dyDescent="0.5">
      <c r="B120" s="51">
        <v>108</v>
      </c>
      <c r="C120" s="52"/>
      <c r="D120" s="70"/>
      <c r="E120" s="57"/>
      <c r="F120" s="71">
        <f t="shared" si="26"/>
        <v>0</v>
      </c>
      <c r="G120" s="69"/>
      <c r="H120" s="58"/>
      <c r="I120" s="59">
        <f t="shared" si="24"/>
        <v>0</v>
      </c>
      <c r="J120" s="54">
        <f t="shared" si="27"/>
        <v>4.0000000000000036E-3</v>
      </c>
      <c r="K120" s="59">
        <f t="shared" si="28"/>
        <v>1798415.8651974853</v>
      </c>
      <c r="L120" s="59">
        <f t="shared" si="29"/>
        <v>7193.6634607899477</v>
      </c>
      <c r="M120" s="54">
        <f t="shared" si="30"/>
        <v>0</v>
      </c>
      <c r="N120" s="67">
        <f t="shared" si="31"/>
        <v>1798415.8651974853</v>
      </c>
      <c r="O120" s="67">
        <f t="shared" si="32"/>
        <v>0</v>
      </c>
      <c r="P120" s="55">
        <f t="shared" si="25"/>
        <v>0</v>
      </c>
      <c r="Q120" s="53"/>
      <c r="R120" s="53"/>
    </row>
    <row r="121" spans="2:18" outlineLevel="1" x14ac:dyDescent="0.5">
      <c r="B121" s="51">
        <v>109</v>
      </c>
      <c r="C121" s="52"/>
      <c r="D121" s="70"/>
      <c r="E121" s="57"/>
      <c r="F121" s="71">
        <f t="shared" si="26"/>
        <v>0</v>
      </c>
      <c r="G121" s="69"/>
      <c r="H121" s="58"/>
      <c r="I121" s="59">
        <f t="shared" si="24"/>
        <v>0</v>
      </c>
      <c r="J121" s="54">
        <f t="shared" si="27"/>
        <v>4.0000000000000036E-3</v>
      </c>
      <c r="K121" s="59">
        <f t="shared" si="28"/>
        <v>1798415.8651974853</v>
      </c>
      <c r="L121" s="59">
        <f t="shared" si="29"/>
        <v>7193.6634607899477</v>
      </c>
      <c r="M121" s="54">
        <f t="shared" si="30"/>
        <v>0</v>
      </c>
      <c r="N121" s="67">
        <f t="shared" si="31"/>
        <v>1798415.8651974853</v>
      </c>
      <c r="O121" s="67">
        <f t="shared" si="32"/>
        <v>0</v>
      </c>
      <c r="P121" s="55">
        <f t="shared" si="25"/>
        <v>0</v>
      </c>
      <c r="Q121" s="53"/>
      <c r="R121" s="53"/>
    </row>
    <row r="122" spans="2:18" outlineLevel="1" x14ac:dyDescent="0.5">
      <c r="B122" s="51">
        <v>110</v>
      </c>
      <c r="C122" s="52"/>
      <c r="D122" s="70"/>
      <c r="E122" s="57"/>
      <c r="F122" s="71">
        <f t="shared" si="26"/>
        <v>0</v>
      </c>
      <c r="G122" s="69"/>
      <c r="H122" s="58"/>
      <c r="I122" s="59">
        <f t="shared" si="24"/>
        <v>0</v>
      </c>
      <c r="J122" s="54">
        <f t="shared" si="27"/>
        <v>4.0000000000000036E-3</v>
      </c>
      <c r="K122" s="59">
        <f t="shared" si="28"/>
        <v>1798415.8651974853</v>
      </c>
      <c r="L122" s="59">
        <f t="shared" si="29"/>
        <v>7193.6634607899477</v>
      </c>
      <c r="M122" s="54">
        <f t="shared" si="30"/>
        <v>0</v>
      </c>
      <c r="N122" s="67">
        <f t="shared" si="31"/>
        <v>1798415.8651974853</v>
      </c>
      <c r="O122" s="67">
        <f t="shared" si="32"/>
        <v>0</v>
      </c>
      <c r="P122" s="55">
        <f t="shared" si="25"/>
        <v>0</v>
      </c>
      <c r="Q122" s="53"/>
      <c r="R122" s="53"/>
    </row>
    <row r="123" spans="2:18" outlineLevel="1" x14ac:dyDescent="0.5">
      <c r="B123" s="51">
        <v>111</v>
      </c>
      <c r="C123" s="52"/>
      <c r="D123" s="70"/>
      <c r="E123" s="57"/>
      <c r="F123" s="71">
        <f t="shared" si="26"/>
        <v>0</v>
      </c>
      <c r="G123" s="69"/>
      <c r="H123" s="58"/>
      <c r="I123" s="59">
        <f t="shared" si="24"/>
        <v>0</v>
      </c>
      <c r="J123" s="54">
        <f t="shared" si="27"/>
        <v>4.0000000000000036E-3</v>
      </c>
      <c r="K123" s="59">
        <f t="shared" si="28"/>
        <v>1798415.8651974853</v>
      </c>
      <c r="L123" s="59">
        <f t="shared" si="29"/>
        <v>7193.6634607899477</v>
      </c>
      <c r="M123" s="54">
        <f t="shared" si="30"/>
        <v>0</v>
      </c>
      <c r="N123" s="67">
        <f t="shared" si="31"/>
        <v>1798415.8651974853</v>
      </c>
      <c r="O123" s="67">
        <f t="shared" si="32"/>
        <v>0</v>
      </c>
      <c r="P123" s="55">
        <f t="shared" si="25"/>
        <v>0</v>
      </c>
      <c r="Q123" s="53"/>
      <c r="R123" s="53"/>
    </row>
    <row r="124" spans="2:18" outlineLevel="1" x14ac:dyDescent="0.5">
      <c r="B124" s="51">
        <v>112</v>
      </c>
      <c r="C124" s="52"/>
      <c r="D124" s="70"/>
      <c r="E124" s="57"/>
      <c r="F124" s="71">
        <f t="shared" si="26"/>
        <v>0</v>
      </c>
      <c r="G124" s="69"/>
      <c r="H124" s="58"/>
      <c r="I124" s="59">
        <f t="shared" si="24"/>
        <v>0</v>
      </c>
      <c r="J124" s="54">
        <f t="shared" si="27"/>
        <v>4.0000000000000036E-3</v>
      </c>
      <c r="K124" s="59">
        <f t="shared" si="28"/>
        <v>1798415.8651974853</v>
      </c>
      <c r="L124" s="59">
        <f t="shared" si="29"/>
        <v>7193.6634607899477</v>
      </c>
      <c r="M124" s="54">
        <f t="shared" si="30"/>
        <v>0</v>
      </c>
      <c r="N124" s="67">
        <f t="shared" si="31"/>
        <v>1798415.8651974853</v>
      </c>
      <c r="O124" s="67">
        <f t="shared" si="32"/>
        <v>0</v>
      </c>
      <c r="P124" s="55">
        <f t="shared" si="25"/>
        <v>0</v>
      </c>
      <c r="Q124" s="53"/>
      <c r="R124" s="53"/>
    </row>
    <row r="125" spans="2:18" outlineLevel="1" x14ac:dyDescent="0.5">
      <c r="B125" s="51">
        <v>113</v>
      </c>
      <c r="C125" s="52"/>
      <c r="D125" s="70"/>
      <c r="E125" s="57"/>
      <c r="F125" s="71">
        <f t="shared" si="26"/>
        <v>0</v>
      </c>
      <c r="G125" s="69"/>
      <c r="H125" s="58"/>
      <c r="I125" s="59">
        <f t="shared" si="24"/>
        <v>0</v>
      </c>
      <c r="J125" s="54">
        <f t="shared" si="27"/>
        <v>4.0000000000000036E-3</v>
      </c>
      <c r="K125" s="59">
        <f t="shared" si="28"/>
        <v>1798415.8651974853</v>
      </c>
      <c r="L125" s="59">
        <f t="shared" si="29"/>
        <v>7193.6634607899477</v>
      </c>
      <c r="M125" s="54">
        <f t="shared" si="30"/>
        <v>0</v>
      </c>
      <c r="N125" s="67">
        <f t="shared" si="31"/>
        <v>1798415.8651974853</v>
      </c>
      <c r="O125" s="67">
        <f t="shared" si="32"/>
        <v>0</v>
      </c>
      <c r="P125" s="55">
        <f t="shared" si="25"/>
        <v>0</v>
      </c>
      <c r="Q125" s="53"/>
      <c r="R125" s="53"/>
    </row>
    <row r="126" spans="2:18" outlineLevel="1" x14ac:dyDescent="0.5">
      <c r="B126" s="51">
        <v>114</v>
      </c>
      <c r="C126" s="52"/>
      <c r="D126" s="70"/>
      <c r="E126" s="57"/>
      <c r="F126" s="71">
        <f t="shared" si="26"/>
        <v>0</v>
      </c>
      <c r="G126" s="69"/>
      <c r="H126" s="58"/>
      <c r="I126" s="59">
        <f t="shared" si="24"/>
        <v>0</v>
      </c>
      <c r="J126" s="54">
        <f t="shared" si="27"/>
        <v>4.0000000000000036E-3</v>
      </c>
      <c r="K126" s="59">
        <f t="shared" si="28"/>
        <v>1798415.8651974853</v>
      </c>
      <c r="L126" s="59">
        <f t="shared" si="29"/>
        <v>7193.6634607899477</v>
      </c>
      <c r="M126" s="54">
        <f t="shared" si="30"/>
        <v>0</v>
      </c>
      <c r="N126" s="67">
        <f t="shared" si="31"/>
        <v>1798415.8651974853</v>
      </c>
      <c r="O126" s="67">
        <f t="shared" si="32"/>
        <v>0</v>
      </c>
      <c r="P126" s="55">
        <f t="shared" si="25"/>
        <v>0</v>
      </c>
      <c r="Q126" s="53"/>
      <c r="R126" s="53"/>
    </row>
    <row r="127" spans="2:18" outlineLevel="1" x14ac:dyDescent="0.5">
      <c r="B127" s="51">
        <v>115</v>
      </c>
      <c r="C127" s="52"/>
      <c r="D127" s="70"/>
      <c r="E127" s="57"/>
      <c r="F127" s="71">
        <f t="shared" si="26"/>
        <v>0</v>
      </c>
      <c r="G127" s="69"/>
      <c r="H127" s="58"/>
      <c r="I127" s="59">
        <f t="shared" si="24"/>
        <v>0</v>
      </c>
      <c r="J127" s="54">
        <f t="shared" si="27"/>
        <v>4.0000000000000036E-3</v>
      </c>
      <c r="K127" s="59">
        <f t="shared" si="28"/>
        <v>1798415.8651974853</v>
      </c>
      <c r="L127" s="59">
        <f t="shared" si="29"/>
        <v>7193.6634607899477</v>
      </c>
      <c r="M127" s="54">
        <f t="shared" si="30"/>
        <v>0</v>
      </c>
      <c r="N127" s="67">
        <f t="shared" si="31"/>
        <v>1798415.8651974853</v>
      </c>
      <c r="O127" s="67">
        <f t="shared" si="32"/>
        <v>0</v>
      </c>
      <c r="P127" s="55">
        <f t="shared" si="25"/>
        <v>0</v>
      </c>
      <c r="Q127" s="53"/>
      <c r="R127" s="53"/>
    </row>
    <row r="128" spans="2:18" outlineLevel="1" x14ac:dyDescent="0.5">
      <c r="B128" s="51">
        <v>116</v>
      </c>
      <c r="C128" s="52"/>
      <c r="D128" s="70"/>
      <c r="E128" s="57"/>
      <c r="F128" s="71">
        <f t="shared" si="26"/>
        <v>0</v>
      </c>
      <c r="G128" s="69"/>
      <c r="H128" s="58"/>
      <c r="I128" s="59">
        <f t="shared" si="24"/>
        <v>0</v>
      </c>
      <c r="J128" s="54">
        <f t="shared" si="27"/>
        <v>4.0000000000000036E-3</v>
      </c>
      <c r="K128" s="59">
        <f t="shared" si="28"/>
        <v>1798415.8651974853</v>
      </c>
      <c r="L128" s="59">
        <f t="shared" si="29"/>
        <v>7193.6634607899477</v>
      </c>
      <c r="M128" s="54">
        <f t="shared" si="30"/>
        <v>0</v>
      </c>
      <c r="N128" s="67">
        <f t="shared" si="31"/>
        <v>1798415.8651974853</v>
      </c>
      <c r="O128" s="67">
        <f t="shared" si="32"/>
        <v>0</v>
      </c>
      <c r="P128" s="55">
        <f t="shared" si="25"/>
        <v>0</v>
      </c>
      <c r="Q128" s="53"/>
      <c r="R128" s="53"/>
    </row>
    <row r="129" spans="2:18" outlineLevel="1" x14ac:dyDescent="0.5">
      <c r="B129" s="51">
        <v>117</v>
      </c>
      <c r="C129" s="52"/>
      <c r="D129" s="70"/>
      <c r="E129" s="57"/>
      <c r="F129" s="71">
        <f t="shared" si="26"/>
        <v>0</v>
      </c>
      <c r="G129" s="69"/>
      <c r="H129" s="58"/>
      <c r="I129" s="59">
        <f t="shared" si="24"/>
        <v>0</v>
      </c>
      <c r="J129" s="54">
        <f t="shared" si="27"/>
        <v>4.0000000000000036E-3</v>
      </c>
      <c r="K129" s="59">
        <f t="shared" si="28"/>
        <v>1798415.8651974853</v>
      </c>
      <c r="L129" s="59">
        <f t="shared" si="29"/>
        <v>7193.6634607899477</v>
      </c>
      <c r="M129" s="54">
        <f t="shared" si="30"/>
        <v>0</v>
      </c>
      <c r="N129" s="67">
        <f t="shared" si="31"/>
        <v>1798415.8651974853</v>
      </c>
      <c r="O129" s="67">
        <f t="shared" si="32"/>
        <v>0</v>
      </c>
      <c r="P129" s="55">
        <f t="shared" si="25"/>
        <v>0</v>
      </c>
      <c r="Q129" s="53"/>
      <c r="R129" s="53"/>
    </row>
    <row r="130" spans="2:18" outlineLevel="1" x14ac:dyDescent="0.5">
      <c r="B130" s="51">
        <v>118</v>
      </c>
      <c r="C130" s="52"/>
      <c r="D130" s="70"/>
      <c r="E130" s="57"/>
      <c r="F130" s="71">
        <f t="shared" si="26"/>
        <v>0</v>
      </c>
      <c r="G130" s="69"/>
      <c r="H130" s="58"/>
      <c r="I130" s="59">
        <f t="shared" si="24"/>
        <v>0</v>
      </c>
      <c r="J130" s="54">
        <f t="shared" si="27"/>
        <v>4.0000000000000036E-3</v>
      </c>
      <c r="K130" s="59">
        <f t="shared" si="28"/>
        <v>1798415.8651974853</v>
      </c>
      <c r="L130" s="59">
        <f t="shared" si="29"/>
        <v>7193.6634607899477</v>
      </c>
      <c r="M130" s="54">
        <f t="shared" si="30"/>
        <v>0</v>
      </c>
      <c r="N130" s="67">
        <f t="shared" si="31"/>
        <v>1798415.8651974853</v>
      </c>
      <c r="O130" s="67">
        <f t="shared" si="32"/>
        <v>0</v>
      </c>
      <c r="P130" s="55">
        <f t="shared" si="25"/>
        <v>0</v>
      </c>
      <c r="Q130" s="53"/>
      <c r="R130" s="53"/>
    </row>
    <row r="131" spans="2:18" outlineLevel="1" x14ac:dyDescent="0.5">
      <c r="B131" s="51">
        <v>119</v>
      </c>
      <c r="C131" s="52"/>
      <c r="D131" s="70"/>
      <c r="E131" s="57"/>
      <c r="F131" s="71">
        <f t="shared" si="26"/>
        <v>0</v>
      </c>
      <c r="G131" s="69"/>
      <c r="H131" s="58"/>
      <c r="I131" s="59">
        <f t="shared" si="24"/>
        <v>0</v>
      </c>
      <c r="J131" s="54">
        <f t="shared" si="27"/>
        <v>4.0000000000000036E-3</v>
      </c>
      <c r="K131" s="59">
        <f t="shared" si="28"/>
        <v>1798415.8651974853</v>
      </c>
      <c r="L131" s="59">
        <f t="shared" si="29"/>
        <v>7193.6634607899477</v>
      </c>
      <c r="M131" s="54">
        <f t="shared" si="30"/>
        <v>0</v>
      </c>
      <c r="N131" s="67">
        <f t="shared" si="31"/>
        <v>1798415.8651974853</v>
      </c>
      <c r="O131" s="67">
        <f t="shared" si="32"/>
        <v>0</v>
      </c>
      <c r="P131" s="55">
        <f t="shared" si="25"/>
        <v>0</v>
      </c>
      <c r="Q131" s="53"/>
      <c r="R131" s="53"/>
    </row>
    <row r="132" spans="2:18" outlineLevel="1" x14ac:dyDescent="0.5">
      <c r="B132" s="51">
        <v>120</v>
      </c>
      <c r="C132" s="52"/>
      <c r="D132" s="70"/>
      <c r="E132" s="57"/>
      <c r="F132" s="71">
        <f t="shared" si="26"/>
        <v>0</v>
      </c>
      <c r="G132" s="69"/>
      <c r="H132" s="58"/>
      <c r="I132" s="59">
        <f t="shared" si="24"/>
        <v>0</v>
      </c>
      <c r="J132" s="54">
        <f t="shared" si="27"/>
        <v>4.0000000000000036E-3</v>
      </c>
      <c r="K132" s="59">
        <f t="shared" si="28"/>
        <v>1798415.8651974853</v>
      </c>
      <c r="L132" s="59">
        <f t="shared" si="29"/>
        <v>7193.6634607899477</v>
      </c>
      <c r="M132" s="54">
        <f t="shared" si="30"/>
        <v>0</v>
      </c>
      <c r="N132" s="67">
        <f t="shared" si="31"/>
        <v>1798415.8651974853</v>
      </c>
      <c r="O132" s="67">
        <f t="shared" si="32"/>
        <v>0</v>
      </c>
      <c r="P132" s="55">
        <f t="shared" si="25"/>
        <v>0</v>
      </c>
      <c r="Q132" s="53"/>
      <c r="R132" s="53"/>
    </row>
    <row r="133" spans="2:18" outlineLevel="1" x14ac:dyDescent="0.5">
      <c r="B133" s="51">
        <v>121</v>
      </c>
      <c r="C133" s="52"/>
      <c r="D133" s="70"/>
      <c r="E133" s="57"/>
      <c r="F133" s="71">
        <f t="shared" si="26"/>
        <v>0</v>
      </c>
      <c r="G133" s="69"/>
      <c r="H133" s="58"/>
      <c r="I133" s="59">
        <f t="shared" si="24"/>
        <v>0</v>
      </c>
      <c r="J133" s="54">
        <f t="shared" si="27"/>
        <v>4.0000000000000036E-3</v>
      </c>
      <c r="K133" s="59">
        <f t="shared" si="28"/>
        <v>1798415.8651974853</v>
      </c>
      <c r="L133" s="59">
        <f t="shared" si="29"/>
        <v>7193.6634607899477</v>
      </c>
      <c r="M133" s="54">
        <f t="shared" si="30"/>
        <v>0</v>
      </c>
      <c r="N133" s="67">
        <f t="shared" si="31"/>
        <v>1798415.8651974853</v>
      </c>
      <c r="O133" s="67">
        <f t="shared" si="32"/>
        <v>0</v>
      </c>
      <c r="P133" s="55">
        <f t="shared" si="25"/>
        <v>0</v>
      </c>
      <c r="Q133" s="53"/>
      <c r="R133" s="53"/>
    </row>
    <row r="134" spans="2:18" outlineLevel="1" x14ac:dyDescent="0.5">
      <c r="B134" s="51">
        <v>122</v>
      </c>
      <c r="C134" s="52"/>
      <c r="D134" s="70"/>
      <c r="E134" s="57"/>
      <c r="F134" s="71">
        <f t="shared" si="26"/>
        <v>0</v>
      </c>
      <c r="G134" s="69"/>
      <c r="H134" s="58"/>
      <c r="I134" s="59">
        <f t="shared" si="24"/>
        <v>0</v>
      </c>
      <c r="J134" s="54">
        <f t="shared" si="27"/>
        <v>4.0000000000000036E-3</v>
      </c>
      <c r="K134" s="59">
        <f t="shared" si="28"/>
        <v>1798415.8651974853</v>
      </c>
      <c r="L134" s="59">
        <f t="shared" si="29"/>
        <v>7193.6634607899477</v>
      </c>
      <c r="M134" s="54">
        <f t="shared" si="30"/>
        <v>0</v>
      </c>
      <c r="N134" s="67">
        <f t="shared" si="31"/>
        <v>1798415.8651974853</v>
      </c>
      <c r="O134" s="67">
        <f t="shared" si="32"/>
        <v>0</v>
      </c>
      <c r="P134" s="55">
        <f t="shared" si="25"/>
        <v>0</v>
      </c>
      <c r="Q134" s="53"/>
      <c r="R134" s="53"/>
    </row>
    <row r="135" spans="2:18" outlineLevel="1" x14ac:dyDescent="0.5">
      <c r="B135" s="51">
        <v>123</v>
      </c>
      <c r="C135" s="52"/>
      <c r="D135" s="70"/>
      <c r="E135" s="57"/>
      <c r="F135" s="71">
        <f t="shared" si="26"/>
        <v>0</v>
      </c>
      <c r="G135" s="69"/>
      <c r="H135" s="58"/>
      <c r="I135" s="59">
        <f t="shared" si="24"/>
        <v>0</v>
      </c>
      <c r="J135" s="54">
        <f t="shared" si="27"/>
        <v>4.0000000000000036E-3</v>
      </c>
      <c r="K135" s="59">
        <f t="shared" si="28"/>
        <v>1798415.8651974853</v>
      </c>
      <c r="L135" s="59">
        <f t="shared" si="29"/>
        <v>7193.6634607899477</v>
      </c>
      <c r="M135" s="54">
        <f t="shared" si="30"/>
        <v>0</v>
      </c>
      <c r="N135" s="67">
        <f t="shared" si="31"/>
        <v>1798415.8651974853</v>
      </c>
      <c r="O135" s="67">
        <f t="shared" si="32"/>
        <v>0</v>
      </c>
      <c r="P135" s="55">
        <f t="shared" si="25"/>
        <v>0</v>
      </c>
      <c r="Q135" s="53"/>
      <c r="R135" s="53"/>
    </row>
    <row r="136" spans="2:18" outlineLevel="1" x14ac:dyDescent="0.5">
      <c r="B136" s="51">
        <v>124</v>
      </c>
      <c r="C136" s="52"/>
      <c r="D136" s="70"/>
      <c r="E136" s="57"/>
      <c r="F136" s="71">
        <f t="shared" si="26"/>
        <v>0</v>
      </c>
      <c r="G136" s="69"/>
      <c r="H136" s="58"/>
      <c r="I136" s="59">
        <f t="shared" si="24"/>
        <v>0</v>
      </c>
      <c r="J136" s="54">
        <f t="shared" si="27"/>
        <v>4.0000000000000036E-3</v>
      </c>
      <c r="K136" s="59">
        <f t="shared" si="28"/>
        <v>1798415.8651974853</v>
      </c>
      <c r="L136" s="59">
        <f t="shared" si="29"/>
        <v>7193.6634607899477</v>
      </c>
      <c r="M136" s="54">
        <f t="shared" si="30"/>
        <v>0</v>
      </c>
      <c r="N136" s="67">
        <f t="shared" si="31"/>
        <v>1798415.8651974853</v>
      </c>
      <c r="O136" s="67">
        <f t="shared" si="32"/>
        <v>0</v>
      </c>
      <c r="P136" s="55">
        <f t="shared" si="25"/>
        <v>0</v>
      </c>
      <c r="Q136" s="53"/>
      <c r="R136" s="53"/>
    </row>
    <row r="137" spans="2:18" outlineLevel="1" x14ac:dyDescent="0.5">
      <c r="B137" s="51">
        <v>125</v>
      </c>
      <c r="C137" s="52"/>
      <c r="D137" s="70"/>
      <c r="E137" s="57"/>
      <c r="F137" s="71">
        <f t="shared" si="26"/>
        <v>0</v>
      </c>
      <c r="G137" s="69"/>
      <c r="H137" s="58"/>
      <c r="I137" s="59">
        <f t="shared" si="24"/>
        <v>0</v>
      </c>
      <c r="J137" s="54">
        <f t="shared" si="27"/>
        <v>4.0000000000000036E-3</v>
      </c>
      <c r="K137" s="59">
        <f t="shared" si="28"/>
        <v>1798415.8651974853</v>
      </c>
      <c r="L137" s="59">
        <f t="shared" si="29"/>
        <v>7193.6634607899477</v>
      </c>
      <c r="M137" s="54">
        <f t="shared" si="30"/>
        <v>0</v>
      </c>
      <c r="N137" s="67">
        <f t="shared" si="31"/>
        <v>1798415.8651974853</v>
      </c>
      <c r="O137" s="67">
        <f t="shared" si="32"/>
        <v>0</v>
      </c>
      <c r="P137" s="55">
        <f t="shared" si="25"/>
        <v>0</v>
      </c>
      <c r="Q137" s="53"/>
      <c r="R137" s="53"/>
    </row>
    <row r="138" spans="2:18" outlineLevel="1" x14ac:dyDescent="0.5">
      <c r="B138" s="51">
        <v>126</v>
      </c>
      <c r="C138" s="52"/>
      <c r="D138" s="70"/>
      <c r="E138" s="57"/>
      <c r="F138" s="71">
        <f t="shared" si="26"/>
        <v>0</v>
      </c>
      <c r="G138" s="69"/>
      <c r="H138" s="58"/>
      <c r="I138" s="59">
        <f t="shared" si="24"/>
        <v>0</v>
      </c>
      <c r="J138" s="54">
        <f t="shared" si="27"/>
        <v>4.0000000000000036E-3</v>
      </c>
      <c r="K138" s="59">
        <f t="shared" si="28"/>
        <v>1798415.8651974853</v>
      </c>
      <c r="L138" s="59">
        <f t="shared" si="29"/>
        <v>7193.6634607899477</v>
      </c>
      <c r="M138" s="54">
        <f t="shared" si="30"/>
        <v>0</v>
      </c>
      <c r="N138" s="67">
        <f t="shared" si="31"/>
        <v>1798415.8651974853</v>
      </c>
      <c r="O138" s="67">
        <f t="shared" si="32"/>
        <v>0</v>
      </c>
      <c r="P138" s="55">
        <f t="shared" si="25"/>
        <v>0</v>
      </c>
      <c r="Q138" s="53"/>
      <c r="R138" s="53"/>
    </row>
    <row r="139" spans="2:18" outlineLevel="1" x14ac:dyDescent="0.5">
      <c r="B139" s="51">
        <v>127</v>
      </c>
      <c r="C139" s="52"/>
      <c r="D139" s="70"/>
      <c r="E139" s="57"/>
      <c r="F139" s="71">
        <f t="shared" si="26"/>
        <v>0</v>
      </c>
      <c r="G139" s="69"/>
      <c r="H139" s="58"/>
      <c r="I139" s="59">
        <f t="shared" si="24"/>
        <v>0</v>
      </c>
      <c r="J139" s="54">
        <f t="shared" si="27"/>
        <v>4.0000000000000036E-3</v>
      </c>
      <c r="K139" s="59">
        <f t="shared" si="28"/>
        <v>1798415.8651974853</v>
      </c>
      <c r="L139" s="59">
        <f t="shared" si="29"/>
        <v>7193.6634607899477</v>
      </c>
      <c r="M139" s="54">
        <f t="shared" si="30"/>
        <v>0</v>
      </c>
      <c r="N139" s="67">
        <f t="shared" si="31"/>
        <v>1798415.8651974853</v>
      </c>
      <c r="O139" s="67">
        <f t="shared" si="32"/>
        <v>0</v>
      </c>
      <c r="P139" s="55">
        <f t="shared" si="25"/>
        <v>0</v>
      </c>
      <c r="Q139" s="53"/>
      <c r="R139" s="53"/>
    </row>
    <row r="140" spans="2:18" outlineLevel="1" x14ac:dyDescent="0.5">
      <c r="B140" s="51">
        <v>128</v>
      </c>
      <c r="C140" s="52"/>
      <c r="D140" s="70"/>
      <c r="E140" s="57"/>
      <c r="F140" s="71">
        <f t="shared" si="26"/>
        <v>0</v>
      </c>
      <c r="G140" s="69"/>
      <c r="H140" s="58"/>
      <c r="I140" s="59">
        <f t="shared" si="24"/>
        <v>0</v>
      </c>
      <c r="J140" s="54">
        <f t="shared" si="27"/>
        <v>4.0000000000000036E-3</v>
      </c>
      <c r="K140" s="59">
        <f t="shared" si="28"/>
        <v>1798415.8651974853</v>
      </c>
      <c r="L140" s="59">
        <f t="shared" si="29"/>
        <v>7193.6634607899477</v>
      </c>
      <c r="M140" s="54">
        <f t="shared" si="30"/>
        <v>0</v>
      </c>
      <c r="N140" s="67">
        <f t="shared" si="31"/>
        <v>1798415.8651974853</v>
      </c>
      <c r="O140" s="67">
        <f t="shared" si="32"/>
        <v>0</v>
      </c>
      <c r="P140" s="55">
        <f t="shared" si="25"/>
        <v>0</v>
      </c>
      <c r="Q140" s="53"/>
      <c r="R140" s="53"/>
    </row>
    <row r="141" spans="2:18" outlineLevel="1" x14ac:dyDescent="0.5">
      <c r="B141" s="51">
        <v>129</v>
      </c>
      <c r="C141" s="52"/>
      <c r="D141" s="70"/>
      <c r="E141" s="57"/>
      <c r="F141" s="71">
        <f t="shared" si="26"/>
        <v>0</v>
      </c>
      <c r="G141" s="69"/>
      <c r="H141" s="58"/>
      <c r="I141" s="59">
        <f t="shared" si="24"/>
        <v>0</v>
      </c>
      <c r="J141" s="54">
        <f t="shared" si="27"/>
        <v>4.0000000000000036E-3</v>
      </c>
      <c r="K141" s="59">
        <f t="shared" si="28"/>
        <v>1798415.8651974853</v>
      </c>
      <c r="L141" s="59">
        <f t="shared" si="29"/>
        <v>7193.6634607899477</v>
      </c>
      <c r="M141" s="54">
        <f t="shared" si="30"/>
        <v>0</v>
      </c>
      <c r="N141" s="67">
        <f t="shared" si="31"/>
        <v>1798415.8651974853</v>
      </c>
      <c r="O141" s="67">
        <f t="shared" si="32"/>
        <v>0</v>
      </c>
      <c r="P141" s="55">
        <f t="shared" si="25"/>
        <v>0</v>
      </c>
      <c r="Q141" s="53"/>
      <c r="R141" s="53"/>
    </row>
    <row r="142" spans="2:18" outlineLevel="1" x14ac:dyDescent="0.5">
      <c r="B142" s="51">
        <v>130</v>
      </c>
      <c r="C142" s="52"/>
      <c r="D142" s="70"/>
      <c r="E142" s="57"/>
      <c r="F142" s="71">
        <f t="shared" si="26"/>
        <v>0</v>
      </c>
      <c r="G142" s="69"/>
      <c r="H142" s="58"/>
      <c r="I142" s="59">
        <f t="shared" si="24"/>
        <v>0</v>
      </c>
      <c r="J142" s="54">
        <f t="shared" si="27"/>
        <v>4.0000000000000036E-3</v>
      </c>
      <c r="K142" s="59">
        <f t="shared" si="28"/>
        <v>1798415.8651974853</v>
      </c>
      <c r="L142" s="59">
        <f t="shared" si="29"/>
        <v>7193.6634607899477</v>
      </c>
      <c r="M142" s="54">
        <f t="shared" si="30"/>
        <v>0</v>
      </c>
      <c r="N142" s="67">
        <f t="shared" si="31"/>
        <v>1798415.8651974853</v>
      </c>
      <c r="O142" s="67">
        <f t="shared" si="32"/>
        <v>0</v>
      </c>
      <c r="P142" s="55">
        <f t="shared" si="25"/>
        <v>0</v>
      </c>
      <c r="Q142" s="53"/>
      <c r="R142" s="53"/>
    </row>
    <row r="143" spans="2:18" outlineLevel="1" x14ac:dyDescent="0.5">
      <c r="B143" s="51">
        <v>131</v>
      </c>
      <c r="C143" s="52"/>
      <c r="D143" s="70"/>
      <c r="E143" s="57"/>
      <c r="F143" s="71">
        <f t="shared" si="26"/>
        <v>0</v>
      </c>
      <c r="G143" s="69"/>
      <c r="H143" s="58"/>
      <c r="I143" s="59">
        <f t="shared" ref="I143:I206" si="33">+H143*G143</f>
        <v>0</v>
      </c>
      <c r="J143" s="54">
        <f t="shared" si="27"/>
        <v>4.0000000000000036E-3</v>
      </c>
      <c r="K143" s="59">
        <f t="shared" si="28"/>
        <v>1798415.8651974853</v>
      </c>
      <c r="L143" s="59">
        <f t="shared" si="29"/>
        <v>7193.6634607899477</v>
      </c>
      <c r="M143" s="54">
        <f t="shared" si="30"/>
        <v>0</v>
      </c>
      <c r="N143" s="67">
        <f t="shared" si="31"/>
        <v>1798415.8651974853</v>
      </c>
      <c r="O143" s="67">
        <f t="shared" si="32"/>
        <v>0</v>
      </c>
      <c r="P143" s="55">
        <f t="shared" ref="P143:P206" si="34">+I143-O143</f>
        <v>0</v>
      </c>
      <c r="Q143" s="53"/>
      <c r="R143" s="53"/>
    </row>
    <row r="144" spans="2:18" outlineLevel="1" x14ac:dyDescent="0.5">
      <c r="B144" s="51">
        <v>132</v>
      </c>
      <c r="C144" s="52"/>
      <c r="D144" s="70"/>
      <c r="E144" s="57"/>
      <c r="F144" s="71">
        <f t="shared" si="26"/>
        <v>0</v>
      </c>
      <c r="G144" s="69"/>
      <c r="H144" s="58"/>
      <c r="I144" s="59">
        <f t="shared" si="33"/>
        <v>0</v>
      </c>
      <c r="J144" s="54">
        <f t="shared" si="27"/>
        <v>4.0000000000000036E-3</v>
      </c>
      <c r="K144" s="59">
        <f t="shared" si="28"/>
        <v>1798415.8651974853</v>
      </c>
      <c r="L144" s="59">
        <f t="shared" si="29"/>
        <v>7193.6634607899477</v>
      </c>
      <c r="M144" s="54">
        <f t="shared" si="30"/>
        <v>0</v>
      </c>
      <c r="N144" s="67">
        <f t="shared" si="31"/>
        <v>1798415.8651974853</v>
      </c>
      <c r="O144" s="67">
        <f t="shared" si="32"/>
        <v>0</v>
      </c>
      <c r="P144" s="55">
        <f t="shared" si="34"/>
        <v>0</v>
      </c>
      <c r="Q144" s="53"/>
      <c r="R144" s="53"/>
    </row>
    <row r="145" spans="2:18" outlineLevel="1" x14ac:dyDescent="0.5">
      <c r="B145" s="51">
        <v>133</v>
      </c>
      <c r="C145" s="52"/>
      <c r="D145" s="70"/>
      <c r="E145" s="57"/>
      <c r="F145" s="71">
        <f t="shared" si="26"/>
        <v>0</v>
      </c>
      <c r="G145" s="69"/>
      <c r="H145" s="58"/>
      <c r="I145" s="59">
        <f t="shared" si="33"/>
        <v>0</v>
      </c>
      <c r="J145" s="54">
        <f t="shared" si="27"/>
        <v>4.0000000000000036E-3</v>
      </c>
      <c r="K145" s="59">
        <f t="shared" si="28"/>
        <v>1798415.8651974853</v>
      </c>
      <c r="L145" s="59">
        <f t="shared" si="29"/>
        <v>7193.6634607899477</v>
      </c>
      <c r="M145" s="54">
        <f t="shared" si="30"/>
        <v>0</v>
      </c>
      <c r="N145" s="67">
        <f t="shared" si="31"/>
        <v>1798415.8651974853</v>
      </c>
      <c r="O145" s="67">
        <f t="shared" si="32"/>
        <v>0</v>
      </c>
      <c r="P145" s="55">
        <f t="shared" si="34"/>
        <v>0</v>
      </c>
      <c r="Q145" s="53"/>
      <c r="R145" s="53"/>
    </row>
    <row r="146" spans="2:18" outlineLevel="1" x14ac:dyDescent="0.5">
      <c r="B146" s="51">
        <v>134</v>
      </c>
      <c r="C146" s="52"/>
      <c r="D146" s="70"/>
      <c r="E146" s="57"/>
      <c r="F146" s="71">
        <f t="shared" si="26"/>
        <v>0</v>
      </c>
      <c r="G146" s="69"/>
      <c r="H146" s="58"/>
      <c r="I146" s="59">
        <f t="shared" si="33"/>
        <v>0</v>
      </c>
      <c r="J146" s="54">
        <f t="shared" si="27"/>
        <v>4.0000000000000036E-3</v>
      </c>
      <c r="K146" s="59">
        <f t="shared" si="28"/>
        <v>1798415.8651974853</v>
      </c>
      <c r="L146" s="59">
        <f t="shared" si="29"/>
        <v>7193.6634607899477</v>
      </c>
      <c r="M146" s="54">
        <f t="shared" si="30"/>
        <v>0</v>
      </c>
      <c r="N146" s="67">
        <f t="shared" si="31"/>
        <v>1798415.8651974853</v>
      </c>
      <c r="O146" s="67">
        <f t="shared" si="32"/>
        <v>0</v>
      </c>
      <c r="P146" s="55">
        <f t="shared" si="34"/>
        <v>0</v>
      </c>
      <c r="Q146" s="53"/>
      <c r="R146" s="53"/>
    </row>
    <row r="147" spans="2:18" outlineLevel="1" x14ac:dyDescent="0.5">
      <c r="B147" s="51">
        <v>135</v>
      </c>
      <c r="C147" s="52"/>
      <c r="D147" s="70"/>
      <c r="E147" s="57"/>
      <c r="F147" s="71">
        <f t="shared" si="26"/>
        <v>0</v>
      </c>
      <c r="G147" s="69"/>
      <c r="H147" s="58"/>
      <c r="I147" s="59">
        <f t="shared" si="33"/>
        <v>0</v>
      </c>
      <c r="J147" s="54">
        <f t="shared" si="27"/>
        <v>4.0000000000000036E-3</v>
      </c>
      <c r="K147" s="59">
        <f t="shared" si="28"/>
        <v>1798415.8651974853</v>
      </c>
      <c r="L147" s="59">
        <f t="shared" si="29"/>
        <v>7193.6634607899477</v>
      </c>
      <c r="M147" s="54">
        <f t="shared" si="30"/>
        <v>0</v>
      </c>
      <c r="N147" s="67">
        <f t="shared" si="31"/>
        <v>1798415.8651974853</v>
      </c>
      <c r="O147" s="67">
        <f t="shared" si="32"/>
        <v>0</v>
      </c>
      <c r="P147" s="55">
        <f t="shared" si="34"/>
        <v>0</v>
      </c>
      <c r="Q147" s="53"/>
      <c r="R147" s="53"/>
    </row>
    <row r="148" spans="2:18" outlineLevel="1" x14ac:dyDescent="0.5">
      <c r="B148" s="51">
        <v>136</v>
      </c>
      <c r="C148" s="52"/>
      <c r="D148" s="70"/>
      <c r="E148" s="57"/>
      <c r="F148" s="71">
        <f t="shared" si="26"/>
        <v>0</v>
      </c>
      <c r="G148" s="69"/>
      <c r="H148" s="58"/>
      <c r="I148" s="59">
        <f t="shared" si="33"/>
        <v>0</v>
      </c>
      <c r="J148" s="54">
        <f t="shared" si="27"/>
        <v>4.0000000000000036E-3</v>
      </c>
      <c r="K148" s="59">
        <f t="shared" si="28"/>
        <v>1798415.8651974853</v>
      </c>
      <c r="L148" s="59">
        <f t="shared" si="29"/>
        <v>7193.6634607899477</v>
      </c>
      <c r="M148" s="54">
        <f t="shared" si="30"/>
        <v>0</v>
      </c>
      <c r="N148" s="67">
        <f t="shared" si="31"/>
        <v>1798415.8651974853</v>
      </c>
      <c r="O148" s="67">
        <f t="shared" si="32"/>
        <v>0</v>
      </c>
      <c r="P148" s="55">
        <f t="shared" si="34"/>
        <v>0</v>
      </c>
      <c r="Q148" s="53"/>
      <c r="R148" s="53"/>
    </row>
    <row r="149" spans="2:18" outlineLevel="1" x14ac:dyDescent="0.5">
      <c r="B149" s="51">
        <v>137</v>
      </c>
      <c r="C149" s="52"/>
      <c r="D149" s="70"/>
      <c r="E149" s="57"/>
      <c r="F149" s="71">
        <f t="shared" si="26"/>
        <v>0</v>
      </c>
      <c r="G149" s="69"/>
      <c r="H149" s="58"/>
      <c r="I149" s="59">
        <f t="shared" si="33"/>
        <v>0</v>
      </c>
      <c r="J149" s="54">
        <f t="shared" si="27"/>
        <v>4.0000000000000036E-3</v>
      </c>
      <c r="K149" s="59">
        <f t="shared" si="28"/>
        <v>1798415.8651974853</v>
      </c>
      <c r="L149" s="59">
        <f t="shared" si="29"/>
        <v>7193.6634607899477</v>
      </c>
      <c r="M149" s="54">
        <f t="shared" si="30"/>
        <v>0</v>
      </c>
      <c r="N149" s="67">
        <f t="shared" si="31"/>
        <v>1798415.8651974853</v>
      </c>
      <c r="O149" s="67">
        <f t="shared" si="32"/>
        <v>0</v>
      </c>
      <c r="P149" s="55">
        <f t="shared" si="34"/>
        <v>0</v>
      </c>
      <c r="Q149" s="53"/>
      <c r="R149" s="53"/>
    </row>
    <row r="150" spans="2:18" outlineLevel="1" x14ac:dyDescent="0.5">
      <c r="B150" s="51">
        <v>138</v>
      </c>
      <c r="C150" s="52"/>
      <c r="D150" s="70"/>
      <c r="E150" s="57"/>
      <c r="F150" s="71">
        <f t="shared" si="26"/>
        <v>0</v>
      </c>
      <c r="G150" s="69"/>
      <c r="H150" s="58"/>
      <c r="I150" s="59">
        <f t="shared" si="33"/>
        <v>0</v>
      </c>
      <c r="J150" s="54">
        <f t="shared" si="27"/>
        <v>4.0000000000000036E-3</v>
      </c>
      <c r="K150" s="59">
        <f t="shared" si="28"/>
        <v>1798415.8651974853</v>
      </c>
      <c r="L150" s="59">
        <f t="shared" si="29"/>
        <v>7193.6634607899477</v>
      </c>
      <c r="M150" s="54">
        <f t="shared" si="30"/>
        <v>0</v>
      </c>
      <c r="N150" s="67">
        <f t="shared" si="31"/>
        <v>1798415.8651974853</v>
      </c>
      <c r="O150" s="67">
        <f t="shared" si="32"/>
        <v>0</v>
      </c>
      <c r="P150" s="55">
        <f t="shared" si="34"/>
        <v>0</v>
      </c>
      <c r="Q150" s="53"/>
      <c r="R150" s="53"/>
    </row>
    <row r="151" spans="2:18" outlineLevel="1" x14ac:dyDescent="0.5">
      <c r="B151" s="51">
        <v>139</v>
      </c>
      <c r="C151" s="52"/>
      <c r="D151" s="70"/>
      <c r="E151" s="57"/>
      <c r="F151" s="71">
        <f t="shared" si="26"/>
        <v>0</v>
      </c>
      <c r="G151" s="69"/>
      <c r="H151" s="58"/>
      <c r="I151" s="59">
        <f t="shared" si="33"/>
        <v>0</v>
      </c>
      <c r="J151" s="54">
        <f t="shared" si="27"/>
        <v>4.0000000000000036E-3</v>
      </c>
      <c r="K151" s="59">
        <f t="shared" si="28"/>
        <v>1798415.8651974853</v>
      </c>
      <c r="L151" s="59">
        <f t="shared" si="29"/>
        <v>7193.6634607899477</v>
      </c>
      <c r="M151" s="54">
        <f t="shared" si="30"/>
        <v>0</v>
      </c>
      <c r="N151" s="67">
        <f t="shared" si="31"/>
        <v>1798415.8651974853</v>
      </c>
      <c r="O151" s="67">
        <f t="shared" si="32"/>
        <v>0</v>
      </c>
      <c r="P151" s="55">
        <f t="shared" si="34"/>
        <v>0</v>
      </c>
      <c r="Q151" s="53"/>
      <c r="R151" s="53"/>
    </row>
    <row r="152" spans="2:18" outlineLevel="1" x14ac:dyDescent="0.5">
      <c r="B152" s="51">
        <v>140</v>
      </c>
      <c r="C152" s="52"/>
      <c r="D152" s="70"/>
      <c r="E152" s="57"/>
      <c r="F152" s="71">
        <f t="shared" si="26"/>
        <v>0</v>
      </c>
      <c r="G152" s="69"/>
      <c r="H152" s="58"/>
      <c r="I152" s="59">
        <f t="shared" si="33"/>
        <v>0</v>
      </c>
      <c r="J152" s="54">
        <f t="shared" si="27"/>
        <v>4.0000000000000036E-3</v>
      </c>
      <c r="K152" s="59">
        <f t="shared" si="28"/>
        <v>1798415.8651974853</v>
      </c>
      <c r="L152" s="59">
        <f t="shared" si="29"/>
        <v>7193.6634607899477</v>
      </c>
      <c r="M152" s="54">
        <f t="shared" si="30"/>
        <v>0</v>
      </c>
      <c r="N152" s="67">
        <f t="shared" si="31"/>
        <v>1798415.8651974853</v>
      </c>
      <c r="O152" s="67">
        <f t="shared" si="32"/>
        <v>0</v>
      </c>
      <c r="P152" s="55">
        <f t="shared" si="34"/>
        <v>0</v>
      </c>
      <c r="Q152" s="53"/>
      <c r="R152" s="53"/>
    </row>
    <row r="153" spans="2:18" outlineLevel="1" x14ac:dyDescent="0.5">
      <c r="B153" s="51">
        <v>141</v>
      </c>
      <c r="C153" s="52"/>
      <c r="D153" s="70"/>
      <c r="E153" s="57"/>
      <c r="F153" s="71">
        <f t="shared" si="26"/>
        <v>0</v>
      </c>
      <c r="G153" s="69"/>
      <c r="H153" s="58"/>
      <c r="I153" s="59">
        <f t="shared" si="33"/>
        <v>0</v>
      </c>
      <c r="J153" s="54">
        <f t="shared" si="27"/>
        <v>4.0000000000000036E-3</v>
      </c>
      <c r="K153" s="59">
        <f t="shared" si="28"/>
        <v>1798415.8651974853</v>
      </c>
      <c r="L153" s="59">
        <f t="shared" si="29"/>
        <v>7193.6634607899477</v>
      </c>
      <c r="M153" s="54">
        <f t="shared" si="30"/>
        <v>0</v>
      </c>
      <c r="N153" s="67">
        <f t="shared" si="31"/>
        <v>1798415.8651974853</v>
      </c>
      <c r="O153" s="67">
        <f t="shared" si="32"/>
        <v>0</v>
      </c>
      <c r="P153" s="55">
        <f t="shared" si="34"/>
        <v>0</v>
      </c>
      <c r="Q153" s="53"/>
      <c r="R153" s="53"/>
    </row>
    <row r="154" spans="2:18" outlineLevel="1" x14ac:dyDescent="0.5">
      <c r="B154" s="51">
        <v>142</v>
      </c>
      <c r="C154" s="52"/>
      <c r="D154" s="70"/>
      <c r="E154" s="57"/>
      <c r="F154" s="71">
        <f t="shared" si="26"/>
        <v>0</v>
      </c>
      <c r="G154" s="69"/>
      <c r="H154" s="58"/>
      <c r="I154" s="59">
        <f t="shared" si="33"/>
        <v>0</v>
      </c>
      <c r="J154" s="54">
        <f t="shared" si="27"/>
        <v>4.0000000000000036E-3</v>
      </c>
      <c r="K154" s="59">
        <f t="shared" si="28"/>
        <v>1798415.8651974853</v>
      </c>
      <c r="L154" s="59">
        <f t="shared" si="29"/>
        <v>7193.6634607899477</v>
      </c>
      <c r="M154" s="54">
        <f t="shared" si="30"/>
        <v>0</v>
      </c>
      <c r="N154" s="67">
        <f t="shared" si="31"/>
        <v>1798415.8651974853</v>
      </c>
      <c r="O154" s="67">
        <f t="shared" si="32"/>
        <v>0</v>
      </c>
      <c r="P154" s="55">
        <f t="shared" si="34"/>
        <v>0</v>
      </c>
      <c r="Q154" s="53"/>
      <c r="R154" s="53"/>
    </row>
    <row r="155" spans="2:18" outlineLevel="1" x14ac:dyDescent="0.5">
      <c r="B155" s="51">
        <v>143</v>
      </c>
      <c r="C155" s="52"/>
      <c r="D155" s="70"/>
      <c r="E155" s="57"/>
      <c r="F155" s="71">
        <f t="shared" si="26"/>
        <v>0</v>
      </c>
      <c r="G155" s="69"/>
      <c r="H155" s="58"/>
      <c r="I155" s="59">
        <f t="shared" si="33"/>
        <v>0</v>
      </c>
      <c r="J155" s="54">
        <f t="shared" si="27"/>
        <v>4.0000000000000036E-3</v>
      </c>
      <c r="K155" s="59">
        <f t="shared" si="28"/>
        <v>1798415.8651974853</v>
      </c>
      <c r="L155" s="59">
        <f t="shared" si="29"/>
        <v>7193.6634607899477</v>
      </c>
      <c r="M155" s="54">
        <f t="shared" si="30"/>
        <v>0</v>
      </c>
      <c r="N155" s="67">
        <f t="shared" si="31"/>
        <v>1798415.8651974853</v>
      </c>
      <c r="O155" s="67">
        <f t="shared" si="32"/>
        <v>0</v>
      </c>
      <c r="P155" s="55">
        <f t="shared" si="34"/>
        <v>0</v>
      </c>
      <c r="Q155" s="53"/>
      <c r="R155" s="53"/>
    </row>
    <row r="156" spans="2:18" outlineLevel="1" x14ac:dyDescent="0.5">
      <c r="B156" s="51">
        <v>144</v>
      </c>
      <c r="C156" s="52"/>
      <c r="D156" s="70"/>
      <c r="E156" s="57"/>
      <c r="F156" s="71">
        <f t="shared" si="26"/>
        <v>0</v>
      </c>
      <c r="G156" s="69"/>
      <c r="H156" s="58"/>
      <c r="I156" s="59">
        <f t="shared" si="33"/>
        <v>0</v>
      </c>
      <c r="J156" s="54">
        <f t="shared" si="27"/>
        <v>4.0000000000000036E-3</v>
      </c>
      <c r="K156" s="59">
        <f t="shared" si="28"/>
        <v>1798415.8651974853</v>
      </c>
      <c r="L156" s="59">
        <f t="shared" si="29"/>
        <v>7193.6634607899477</v>
      </c>
      <c r="M156" s="54">
        <f t="shared" si="30"/>
        <v>0</v>
      </c>
      <c r="N156" s="67">
        <f t="shared" si="31"/>
        <v>1798415.8651974853</v>
      </c>
      <c r="O156" s="67">
        <f t="shared" si="32"/>
        <v>0</v>
      </c>
      <c r="P156" s="55">
        <f t="shared" si="34"/>
        <v>0</v>
      </c>
      <c r="Q156" s="53"/>
      <c r="R156" s="53"/>
    </row>
    <row r="157" spans="2:18" outlineLevel="1" x14ac:dyDescent="0.5">
      <c r="B157" s="51">
        <v>145</v>
      </c>
      <c r="C157" s="52"/>
      <c r="D157" s="70"/>
      <c r="E157" s="57"/>
      <c r="F157" s="71">
        <f t="shared" si="26"/>
        <v>0</v>
      </c>
      <c r="G157" s="69"/>
      <c r="H157" s="58"/>
      <c r="I157" s="59">
        <f t="shared" si="33"/>
        <v>0</v>
      </c>
      <c r="J157" s="54">
        <f t="shared" si="27"/>
        <v>4.0000000000000036E-3</v>
      </c>
      <c r="K157" s="59">
        <f t="shared" si="28"/>
        <v>1798415.8651974853</v>
      </c>
      <c r="L157" s="59">
        <f t="shared" si="29"/>
        <v>7193.6634607899477</v>
      </c>
      <c r="M157" s="54">
        <f t="shared" si="30"/>
        <v>0</v>
      </c>
      <c r="N157" s="67">
        <f t="shared" si="31"/>
        <v>1798415.8651974853</v>
      </c>
      <c r="O157" s="67">
        <f t="shared" si="32"/>
        <v>0</v>
      </c>
      <c r="P157" s="55">
        <f t="shared" si="34"/>
        <v>0</v>
      </c>
      <c r="Q157" s="53"/>
      <c r="R157" s="53"/>
    </row>
    <row r="158" spans="2:18" outlineLevel="1" x14ac:dyDescent="0.5">
      <c r="B158" s="51">
        <v>146</v>
      </c>
      <c r="C158" s="52"/>
      <c r="D158" s="70"/>
      <c r="E158" s="57"/>
      <c r="F158" s="71">
        <f t="shared" si="26"/>
        <v>0</v>
      </c>
      <c r="G158" s="69"/>
      <c r="H158" s="58"/>
      <c r="I158" s="59">
        <f t="shared" si="33"/>
        <v>0</v>
      </c>
      <c r="J158" s="54">
        <f t="shared" si="27"/>
        <v>4.0000000000000036E-3</v>
      </c>
      <c r="K158" s="59">
        <f t="shared" si="28"/>
        <v>1798415.8651974853</v>
      </c>
      <c r="L158" s="59">
        <f t="shared" si="29"/>
        <v>7193.6634607899477</v>
      </c>
      <c r="M158" s="54">
        <f t="shared" si="30"/>
        <v>0</v>
      </c>
      <c r="N158" s="67">
        <f t="shared" si="31"/>
        <v>1798415.8651974853</v>
      </c>
      <c r="O158" s="67">
        <f t="shared" si="32"/>
        <v>0</v>
      </c>
      <c r="P158" s="55">
        <f t="shared" si="34"/>
        <v>0</v>
      </c>
      <c r="Q158" s="53"/>
      <c r="R158" s="53"/>
    </row>
    <row r="159" spans="2:18" outlineLevel="1" x14ac:dyDescent="0.5">
      <c r="B159" s="51">
        <v>147</v>
      </c>
      <c r="C159" s="52"/>
      <c r="D159" s="70"/>
      <c r="E159" s="57"/>
      <c r="F159" s="71">
        <f t="shared" si="26"/>
        <v>0</v>
      </c>
      <c r="G159" s="69"/>
      <c r="H159" s="58"/>
      <c r="I159" s="59">
        <f t="shared" si="33"/>
        <v>0</v>
      </c>
      <c r="J159" s="54">
        <f t="shared" si="27"/>
        <v>4.0000000000000036E-3</v>
      </c>
      <c r="K159" s="59">
        <f t="shared" si="28"/>
        <v>1798415.8651974853</v>
      </c>
      <c r="L159" s="59">
        <f t="shared" si="29"/>
        <v>7193.6634607899477</v>
      </c>
      <c r="M159" s="54">
        <f t="shared" si="30"/>
        <v>0</v>
      </c>
      <c r="N159" s="67">
        <f t="shared" si="31"/>
        <v>1798415.8651974853</v>
      </c>
      <c r="O159" s="67">
        <f t="shared" si="32"/>
        <v>0</v>
      </c>
      <c r="P159" s="55">
        <f t="shared" si="34"/>
        <v>0</v>
      </c>
      <c r="Q159" s="53"/>
      <c r="R159" s="53"/>
    </row>
    <row r="160" spans="2:18" outlineLevel="1" x14ac:dyDescent="0.5">
      <c r="B160" s="51">
        <v>148</v>
      </c>
      <c r="C160" s="52"/>
      <c r="D160" s="70"/>
      <c r="E160" s="57"/>
      <c r="F160" s="71">
        <f t="shared" si="26"/>
        <v>0</v>
      </c>
      <c r="G160" s="69"/>
      <c r="H160" s="58"/>
      <c r="I160" s="59">
        <f t="shared" si="33"/>
        <v>0</v>
      </c>
      <c r="J160" s="54">
        <f t="shared" si="27"/>
        <v>4.0000000000000036E-3</v>
      </c>
      <c r="K160" s="59">
        <f t="shared" si="28"/>
        <v>1798415.8651974853</v>
      </c>
      <c r="L160" s="59">
        <f t="shared" si="29"/>
        <v>7193.6634607899477</v>
      </c>
      <c r="M160" s="54">
        <f t="shared" si="30"/>
        <v>0</v>
      </c>
      <c r="N160" s="67">
        <f t="shared" si="31"/>
        <v>1798415.8651974853</v>
      </c>
      <c r="O160" s="67">
        <f t="shared" si="32"/>
        <v>0</v>
      </c>
      <c r="P160" s="55">
        <f t="shared" si="34"/>
        <v>0</v>
      </c>
      <c r="Q160" s="53"/>
      <c r="R160" s="53"/>
    </row>
    <row r="161" spans="2:18" outlineLevel="1" x14ac:dyDescent="0.5">
      <c r="B161" s="51">
        <v>149</v>
      </c>
      <c r="C161" s="52"/>
      <c r="D161" s="70"/>
      <c r="E161" s="57"/>
      <c r="F161" s="71">
        <f t="shared" si="26"/>
        <v>0</v>
      </c>
      <c r="G161" s="69"/>
      <c r="H161" s="58"/>
      <c r="I161" s="59">
        <f t="shared" si="33"/>
        <v>0</v>
      </c>
      <c r="J161" s="54">
        <f t="shared" si="27"/>
        <v>4.0000000000000036E-3</v>
      </c>
      <c r="K161" s="59">
        <f t="shared" si="28"/>
        <v>1798415.8651974853</v>
      </c>
      <c r="L161" s="59">
        <f t="shared" si="29"/>
        <v>7193.6634607899477</v>
      </c>
      <c r="M161" s="54">
        <f t="shared" si="30"/>
        <v>0</v>
      </c>
      <c r="N161" s="67">
        <f t="shared" si="31"/>
        <v>1798415.8651974853</v>
      </c>
      <c r="O161" s="67">
        <f t="shared" si="32"/>
        <v>0</v>
      </c>
      <c r="P161" s="55">
        <f t="shared" si="34"/>
        <v>0</v>
      </c>
      <c r="Q161" s="53"/>
      <c r="R161" s="53"/>
    </row>
    <row r="162" spans="2:18" outlineLevel="1" x14ac:dyDescent="0.5">
      <c r="B162" s="51">
        <v>150</v>
      </c>
      <c r="C162" s="52"/>
      <c r="D162" s="70"/>
      <c r="E162" s="57"/>
      <c r="F162" s="71">
        <f t="shared" si="26"/>
        <v>0</v>
      </c>
      <c r="G162" s="69"/>
      <c r="H162" s="58"/>
      <c r="I162" s="59">
        <f t="shared" si="33"/>
        <v>0</v>
      </c>
      <c r="J162" s="54">
        <f t="shared" si="27"/>
        <v>4.0000000000000036E-3</v>
      </c>
      <c r="K162" s="59">
        <f t="shared" si="28"/>
        <v>1798415.8651974853</v>
      </c>
      <c r="L162" s="59">
        <f t="shared" si="29"/>
        <v>7193.6634607899477</v>
      </c>
      <c r="M162" s="54">
        <f t="shared" si="30"/>
        <v>0</v>
      </c>
      <c r="N162" s="67">
        <f t="shared" si="31"/>
        <v>1798415.8651974853</v>
      </c>
      <c r="O162" s="67">
        <f t="shared" si="32"/>
        <v>0</v>
      </c>
      <c r="P162" s="55">
        <f t="shared" si="34"/>
        <v>0</v>
      </c>
      <c r="Q162" s="53"/>
      <c r="R162" s="53"/>
    </row>
    <row r="163" spans="2:18" outlineLevel="1" x14ac:dyDescent="0.5">
      <c r="B163" s="51">
        <v>151</v>
      </c>
      <c r="C163" s="52"/>
      <c r="D163" s="70"/>
      <c r="E163" s="57"/>
      <c r="F163" s="71">
        <f t="shared" si="26"/>
        <v>0</v>
      </c>
      <c r="G163" s="69"/>
      <c r="H163" s="58"/>
      <c r="I163" s="59">
        <f t="shared" si="33"/>
        <v>0</v>
      </c>
      <c r="J163" s="54">
        <f t="shared" si="27"/>
        <v>4.0000000000000036E-3</v>
      </c>
      <c r="K163" s="59">
        <f t="shared" si="28"/>
        <v>1798415.8651974853</v>
      </c>
      <c r="L163" s="59">
        <f t="shared" si="29"/>
        <v>7193.6634607899477</v>
      </c>
      <c r="M163" s="54">
        <f t="shared" si="30"/>
        <v>0</v>
      </c>
      <c r="N163" s="67">
        <f t="shared" si="31"/>
        <v>1798415.8651974853</v>
      </c>
      <c r="O163" s="67">
        <f t="shared" si="32"/>
        <v>0</v>
      </c>
      <c r="P163" s="55">
        <f t="shared" si="34"/>
        <v>0</v>
      </c>
      <c r="Q163" s="53"/>
      <c r="R163" s="53"/>
    </row>
    <row r="164" spans="2:18" outlineLevel="1" x14ac:dyDescent="0.5">
      <c r="B164" s="51">
        <v>152</v>
      </c>
      <c r="C164" s="52"/>
      <c r="D164" s="70"/>
      <c r="E164" s="57"/>
      <c r="F164" s="71">
        <f t="shared" si="26"/>
        <v>0</v>
      </c>
      <c r="G164" s="69"/>
      <c r="H164" s="58"/>
      <c r="I164" s="59">
        <f t="shared" si="33"/>
        <v>0</v>
      </c>
      <c r="J164" s="54">
        <f t="shared" si="27"/>
        <v>4.0000000000000036E-3</v>
      </c>
      <c r="K164" s="59">
        <f t="shared" si="28"/>
        <v>1798415.8651974853</v>
      </c>
      <c r="L164" s="59">
        <f t="shared" si="29"/>
        <v>7193.6634607899477</v>
      </c>
      <c r="M164" s="54">
        <f t="shared" si="30"/>
        <v>0</v>
      </c>
      <c r="N164" s="67">
        <f t="shared" si="31"/>
        <v>1798415.8651974853</v>
      </c>
      <c r="O164" s="67">
        <f t="shared" si="32"/>
        <v>0</v>
      </c>
      <c r="P164" s="55">
        <f t="shared" si="34"/>
        <v>0</v>
      </c>
      <c r="Q164" s="53"/>
      <c r="R164" s="53"/>
    </row>
    <row r="165" spans="2:18" outlineLevel="1" x14ac:dyDescent="0.5">
      <c r="B165" s="51">
        <v>153</v>
      </c>
      <c r="C165" s="52"/>
      <c r="D165" s="70"/>
      <c r="E165" s="57"/>
      <c r="F165" s="71">
        <f t="shared" si="26"/>
        <v>0</v>
      </c>
      <c r="G165" s="69"/>
      <c r="H165" s="58"/>
      <c r="I165" s="59">
        <f t="shared" si="33"/>
        <v>0</v>
      </c>
      <c r="J165" s="54">
        <f t="shared" si="27"/>
        <v>4.0000000000000036E-3</v>
      </c>
      <c r="K165" s="59">
        <f t="shared" si="28"/>
        <v>1798415.8651974853</v>
      </c>
      <c r="L165" s="59">
        <f t="shared" si="29"/>
        <v>7193.6634607899477</v>
      </c>
      <c r="M165" s="54">
        <f t="shared" si="30"/>
        <v>0</v>
      </c>
      <c r="N165" s="67">
        <f t="shared" si="31"/>
        <v>1798415.8651974853</v>
      </c>
      <c r="O165" s="67">
        <f t="shared" si="32"/>
        <v>0</v>
      </c>
      <c r="P165" s="55">
        <f t="shared" si="34"/>
        <v>0</v>
      </c>
      <c r="Q165" s="53"/>
      <c r="R165" s="53"/>
    </row>
    <row r="166" spans="2:18" outlineLevel="1" x14ac:dyDescent="0.5">
      <c r="B166" s="51">
        <v>154</v>
      </c>
      <c r="C166" s="52"/>
      <c r="D166" s="70"/>
      <c r="E166" s="57"/>
      <c r="F166" s="71">
        <f t="shared" si="26"/>
        <v>0</v>
      </c>
      <c r="G166" s="69"/>
      <c r="H166" s="58"/>
      <c r="I166" s="59">
        <f t="shared" si="33"/>
        <v>0</v>
      </c>
      <c r="J166" s="54">
        <f t="shared" si="27"/>
        <v>4.0000000000000036E-3</v>
      </c>
      <c r="K166" s="59">
        <f t="shared" si="28"/>
        <v>1798415.8651974853</v>
      </c>
      <c r="L166" s="59">
        <f t="shared" si="29"/>
        <v>7193.6634607899477</v>
      </c>
      <c r="M166" s="54">
        <f t="shared" si="30"/>
        <v>0</v>
      </c>
      <c r="N166" s="67">
        <f t="shared" si="31"/>
        <v>1798415.8651974853</v>
      </c>
      <c r="O166" s="67">
        <f t="shared" si="32"/>
        <v>0</v>
      </c>
      <c r="P166" s="55">
        <f t="shared" si="34"/>
        <v>0</v>
      </c>
      <c r="Q166" s="53"/>
      <c r="R166" s="53"/>
    </row>
    <row r="167" spans="2:18" outlineLevel="1" x14ac:dyDescent="0.5">
      <c r="B167" s="51">
        <v>155</v>
      </c>
      <c r="C167" s="52"/>
      <c r="D167" s="70"/>
      <c r="E167" s="57"/>
      <c r="F167" s="71">
        <f t="shared" si="26"/>
        <v>0</v>
      </c>
      <c r="G167" s="69"/>
      <c r="H167" s="58"/>
      <c r="I167" s="59">
        <f t="shared" si="33"/>
        <v>0</v>
      </c>
      <c r="J167" s="54">
        <f t="shared" si="27"/>
        <v>4.0000000000000036E-3</v>
      </c>
      <c r="K167" s="59">
        <f t="shared" si="28"/>
        <v>1798415.8651974853</v>
      </c>
      <c r="L167" s="59">
        <f t="shared" si="29"/>
        <v>7193.6634607899477</v>
      </c>
      <c r="M167" s="54">
        <f t="shared" si="30"/>
        <v>0</v>
      </c>
      <c r="N167" s="67">
        <f t="shared" si="31"/>
        <v>1798415.8651974853</v>
      </c>
      <c r="O167" s="67">
        <f t="shared" si="32"/>
        <v>0</v>
      </c>
      <c r="P167" s="55">
        <f t="shared" si="34"/>
        <v>0</v>
      </c>
      <c r="Q167" s="53"/>
      <c r="R167" s="53"/>
    </row>
    <row r="168" spans="2:18" outlineLevel="1" x14ac:dyDescent="0.5">
      <c r="B168" s="51">
        <v>156</v>
      </c>
      <c r="C168" s="52"/>
      <c r="D168" s="70"/>
      <c r="E168" s="57"/>
      <c r="F168" s="71">
        <f t="shared" si="26"/>
        <v>0</v>
      </c>
      <c r="G168" s="69"/>
      <c r="H168" s="58"/>
      <c r="I168" s="59">
        <f t="shared" si="33"/>
        <v>0</v>
      </c>
      <c r="J168" s="54">
        <f t="shared" si="27"/>
        <v>4.0000000000000036E-3</v>
      </c>
      <c r="K168" s="59">
        <f t="shared" si="28"/>
        <v>1798415.8651974853</v>
      </c>
      <c r="L168" s="59">
        <f t="shared" si="29"/>
        <v>7193.6634607899477</v>
      </c>
      <c r="M168" s="54">
        <f t="shared" si="30"/>
        <v>0</v>
      </c>
      <c r="N168" s="67">
        <f t="shared" si="31"/>
        <v>1798415.8651974853</v>
      </c>
      <c r="O168" s="67">
        <f t="shared" si="32"/>
        <v>0</v>
      </c>
      <c r="P168" s="55">
        <f t="shared" si="34"/>
        <v>0</v>
      </c>
      <c r="Q168" s="53"/>
      <c r="R168" s="53"/>
    </row>
    <row r="169" spans="2:18" outlineLevel="1" x14ac:dyDescent="0.5">
      <c r="B169" s="51">
        <v>157</v>
      </c>
      <c r="C169" s="52"/>
      <c r="D169" s="70"/>
      <c r="E169" s="57"/>
      <c r="F169" s="71">
        <f t="shared" si="26"/>
        <v>0</v>
      </c>
      <c r="G169" s="69"/>
      <c r="H169" s="58"/>
      <c r="I169" s="59">
        <f t="shared" si="33"/>
        <v>0</v>
      </c>
      <c r="J169" s="54">
        <f t="shared" si="27"/>
        <v>4.0000000000000036E-3</v>
      </c>
      <c r="K169" s="59">
        <f t="shared" si="28"/>
        <v>1798415.8651974853</v>
      </c>
      <c r="L169" s="59">
        <f t="shared" si="29"/>
        <v>7193.6634607899477</v>
      </c>
      <c r="M169" s="54">
        <f t="shared" si="30"/>
        <v>0</v>
      </c>
      <c r="N169" s="67">
        <f t="shared" si="31"/>
        <v>1798415.8651974853</v>
      </c>
      <c r="O169" s="67">
        <f t="shared" si="32"/>
        <v>0</v>
      </c>
      <c r="P169" s="55">
        <f t="shared" si="34"/>
        <v>0</v>
      </c>
      <c r="Q169" s="53"/>
      <c r="R169" s="53"/>
    </row>
    <row r="170" spans="2:18" outlineLevel="1" x14ac:dyDescent="0.5">
      <c r="B170" s="51">
        <v>158</v>
      </c>
      <c r="C170" s="52"/>
      <c r="D170" s="70"/>
      <c r="E170" s="57"/>
      <c r="F170" s="71">
        <f t="shared" ref="F170:F233" si="35">+D170*E170</f>
        <v>0</v>
      </c>
      <c r="G170" s="69"/>
      <c r="H170" s="58"/>
      <c r="I170" s="59">
        <f t="shared" si="33"/>
        <v>0</v>
      </c>
      <c r="J170" s="54">
        <f t="shared" ref="J170:J233" si="36">+J169+D170-G170</f>
        <v>4.0000000000000036E-3</v>
      </c>
      <c r="K170" s="59">
        <f t="shared" ref="K170:K233" si="37">+(L169+F170)/(J169+D170)</f>
        <v>1798415.8651974853</v>
      </c>
      <c r="L170" s="59">
        <f t="shared" ref="L170:L233" si="38">+J170*K170</f>
        <v>7193.6634607899477</v>
      </c>
      <c r="M170" s="54">
        <f t="shared" ref="M170:M233" si="39">+G170</f>
        <v>0</v>
      </c>
      <c r="N170" s="67">
        <f t="shared" ref="N170:N233" si="40">+K170</f>
        <v>1798415.8651974853</v>
      </c>
      <c r="O170" s="67">
        <f t="shared" ref="O170:O233" si="41">+N170*M170</f>
        <v>0</v>
      </c>
      <c r="P170" s="55">
        <f t="shared" si="34"/>
        <v>0</v>
      </c>
      <c r="Q170" s="53"/>
      <c r="R170" s="53"/>
    </row>
    <row r="171" spans="2:18" outlineLevel="1" x14ac:dyDescent="0.5">
      <c r="B171" s="51">
        <v>159</v>
      </c>
      <c r="C171" s="52"/>
      <c r="D171" s="70"/>
      <c r="E171" s="57"/>
      <c r="F171" s="71">
        <f t="shared" si="35"/>
        <v>0</v>
      </c>
      <c r="G171" s="69"/>
      <c r="H171" s="58"/>
      <c r="I171" s="59">
        <f t="shared" si="33"/>
        <v>0</v>
      </c>
      <c r="J171" s="54">
        <f t="shared" si="36"/>
        <v>4.0000000000000036E-3</v>
      </c>
      <c r="K171" s="59">
        <f t="shared" si="37"/>
        <v>1798415.8651974853</v>
      </c>
      <c r="L171" s="59">
        <f t="shared" si="38"/>
        <v>7193.6634607899477</v>
      </c>
      <c r="M171" s="54">
        <f t="shared" si="39"/>
        <v>0</v>
      </c>
      <c r="N171" s="67">
        <f t="shared" si="40"/>
        <v>1798415.8651974853</v>
      </c>
      <c r="O171" s="67">
        <f t="shared" si="41"/>
        <v>0</v>
      </c>
      <c r="P171" s="55">
        <f t="shared" si="34"/>
        <v>0</v>
      </c>
      <c r="Q171" s="53"/>
      <c r="R171" s="53"/>
    </row>
    <row r="172" spans="2:18" outlineLevel="1" x14ac:dyDescent="0.5">
      <c r="B172" s="51">
        <v>160</v>
      </c>
      <c r="C172" s="52"/>
      <c r="D172" s="70"/>
      <c r="E172" s="57"/>
      <c r="F172" s="71">
        <f t="shared" si="35"/>
        <v>0</v>
      </c>
      <c r="G172" s="69"/>
      <c r="H172" s="58"/>
      <c r="I172" s="59">
        <f t="shared" si="33"/>
        <v>0</v>
      </c>
      <c r="J172" s="54">
        <f t="shared" si="36"/>
        <v>4.0000000000000036E-3</v>
      </c>
      <c r="K172" s="59">
        <f t="shared" si="37"/>
        <v>1798415.8651974853</v>
      </c>
      <c r="L172" s="59">
        <f t="shared" si="38"/>
        <v>7193.6634607899477</v>
      </c>
      <c r="M172" s="54">
        <f t="shared" si="39"/>
        <v>0</v>
      </c>
      <c r="N172" s="67">
        <f t="shared" si="40"/>
        <v>1798415.8651974853</v>
      </c>
      <c r="O172" s="67">
        <f t="shared" si="41"/>
        <v>0</v>
      </c>
      <c r="P172" s="55">
        <f t="shared" si="34"/>
        <v>0</v>
      </c>
      <c r="Q172" s="53"/>
      <c r="R172" s="53"/>
    </row>
    <row r="173" spans="2:18" outlineLevel="1" x14ac:dyDescent="0.5">
      <c r="B173" s="51">
        <v>161</v>
      </c>
      <c r="C173" s="52"/>
      <c r="D173" s="70"/>
      <c r="E173" s="57"/>
      <c r="F173" s="71">
        <f t="shared" si="35"/>
        <v>0</v>
      </c>
      <c r="G173" s="69"/>
      <c r="H173" s="58"/>
      <c r="I173" s="59">
        <f t="shared" si="33"/>
        <v>0</v>
      </c>
      <c r="J173" s="54">
        <f t="shared" si="36"/>
        <v>4.0000000000000036E-3</v>
      </c>
      <c r="K173" s="59">
        <f t="shared" si="37"/>
        <v>1798415.8651974853</v>
      </c>
      <c r="L173" s="59">
        <f t="shared" si="38"/>
        <v>7193.6634607899477</v>
      </c>
      <c r="M173" s="54">
        <f t="shared" si="39"/>
        <v>0</v>
      </c>
      <c r="N173" s="67">
        <f t="shared" si="40"/>
        <v>1798415.8651974853</v>
      </c>
      <c r="O173" s="67">
        <f t="shared" si="41"/>
        <v>0</v>
      </c>
      <c r="P173" s="55">
        <f t="shared" si="34"/>
        <v>0</v>
      </c>
      <c r="Q173" s="53"/>
      <c r="R173" s="53"/>
    </row>
    <row r="174" spans="2:18" outlineLevel="1" x14ac:dyDescent="0.5">
      <c r="B174" s="51">
        <v>162</v>
      </c>
      <c r="C174" s="52"/>
      <c r="D174" s="70"/>
      <c r="E174" s="57"/>
      <c r="F174" s="71">
        <f t="shared" si="35"/>
        <v>0</v>
      </c>
      <c r="G174" s="69"/>
      <c r="H174" s="58"/>
      <c r="I174" s="59">
        <f t="shared" si="33"/>
        <v>0</v>
      </c>
      <c r="J174" s="54">
        <f t="shared" si="36"/>
        <v>4.0000000000000036E-3</v>
      </c>
      <c r="K174" s="59">
        <f t="shared" si="37"/>
        <v>1798415.8651974853</v>
      </c>
      <c r="L174" s="59">
        <f t="shared" si="38"/>
        <v>7193.6634607899477</v>
      </c>
      <c r="M174" s="54">
        <f t="shared" si="39"/>
        <v>0</v>
      </c>
      <c r="N174" s="67">
        <f t="shared" si="40"/>
        <v>1798415.8651974853</v>
      </c>
      <c r="O174" s="67">
        <f t="shared" si="41"/>
        <v>0</v>
      </c>
      <c r="P174" s="55">
        <f t="shared" si="34"/>
        <v>0</v>
      </c>
      <c r="Q174" s="53"/>
      <c r="R174" s="53"/>
    </row>
    <row r="175" spans="2:18" outlineLevel="1" x14ac:dyDescent="0.5">
      <c r="B175" s="51">
        <v>163</v>
      </c>
      <c r="C175" s="52"/>
      <c r="D175" s="70"/>
      <c r="E175" s="57"/>
      <c r="F175" s="71">
        <f t="shared" si="35"/>
        <v>0</v>
      </c>
      <c r="G175" s="69"/>
      <c r="H175" s="58"/>
      <c r="I175" s="59">
        <f t="shared" si="33"/>
        <v>0</v>
      </c>
      <c r="J175" s="54">
        <f t="shared" si="36"/>
        <v>4.0000000000000036E-3</v>
      </c>
      <c r="K175" s="59">
        <f t="shared" si="37"/>
        <v>1798415.8651974853</v>
      </c>
      <c r="L175" s="59">
        <f t="shared" si="38"/>
        <v>7193.6634607899477</v>
      </c>
      <c r="M175" s="54">
        <f t="shared" si="39"/>
        <v>0</v>
      </c>
      <c r="N175" s="67">
        <f t="shared" si="40"/>
        <v>1798415.8651974853</v>
      </c>
      <c r="O175" s="67">
        <f t="shared" si="41"/>
        <v>0</v>
      </c>
      <c r="P175" s="55">
        <f t="shared" si="34"/>
        <v>0</v>
      </c>
      <c r="Q175" s="53"/>
      <c r="R175" s="53"/>
    </row>
    <row r="176" spans="2:18" outlineLevel="1" x14ac:dyDescent="0.5">
      <c r="B176" s="51">
        <v>164</v>
      </c>
      <c r="C176" s="52"/>
      <c r="D176" s="70"/>
      <c r="E176" s="57"/>
      <c r="F176" s="71">
        <f t="shared" si="35"/>
        <v>0</v>
      </c>
      <c r="G176" s="69"/>
      <c r="H176" s="58"/>
      <c r="I176" s="59">
        <f t="shared" si="33"/>
        <v>0</v>
      </c>
      <c r="J176" s="54">
        <f t="shared" si="36"/>
        <v>4.0000000000000036E-3</v>
      </c>
      <c r="K176" s="59">
        <f t="shared" si="37"/>
        <v>1798415.8651974853</v>
      </c>
      <c r="L176" s="59">
        <f t="shared" si="38"/>
        <v>7193.6634607899477</v>
      </c>
      <c r="M176" s="54">
        <f t="shared" si="39"/>
        <v>0</v>
      </c>
      <c r="N176" s="67">
        <f t="shared" si="40"/>
        <v>1798415.8651974853</v>
      </c>
      <c r="O176" s="67">
        <f t="shared" si="41"/>
        <v>0</v>
      </c>
      <c r="P176" s="55">
        <f t="shared" si="34"/>
        <v>0</v>
      </c>
      <c r="Q176" s="53"/>
      <c r="R176" s="53"/>
    </row>
    <row r="177" spans="2:18" outlineLevel="1" x14ac:dyDescent="0.5">
      <c r="B177" s="51">
        <v>165</v>
      </c>
      <c r="C177" s="52"/>
      <c r="D177" s="70"/>
      <c r="E177" s="57"/>
      <c r="F177" s="71">
        <f t="shared" si="35"/>
        <v>0</v>
      </c>
      <c r="G177" s="69"/>
      <c r="H177" s="58"/>
      <c r="I177" s="59">
        <f t="shared" si="33"/>
        <v>0</v>
      </c>
      <c r="J177" s="54">
        <f t="shared" si="36"/>
        <v>4.0000000000000036E-3</v>
      </c>
      <c r="K177" s="59">
        <f t="shared" si="37"/>
        <v>1798415.8651974853</v>
      </c>
      <c r="L177" s="59">
        <f t="shared" si="38"/>
        <v>7193.6634607899477</v>
      </c>
      <c r="M177" s="54">
        <f t="shared" si="39"/>
        <v>0</v>
      </c>
      <c r="N177" s="67">
        <f t="shared" si="40"/>
        <v>1798415.8651974853</v>
      </c>
      <c r="O177" s="67">
        <f t="shared" si="41"/>
        <v>0</v>
      </c>
      <c r="P177" s="55">
        <f t="shared" si="34"/>
        <v>0</v>
      </c>
      <c r="Q177" s="53"/>
      <c r="R177" s="53"/>
    </row>
    <row r="178" spans="2:18" outlineLevel="1" x14ac:dyDescent="0.5">
      <c r="B178" s="51">
        <v>166</v>
      </c>
      <c r="C178" s="52"/>
      <c r="D178" s="70"/>
      <c r="E178" s="57"/>
      <c r="F178" s="71">
        <f t="shared" si="35"/>
        <v>0</v>
      </c>
      <c r="G178" s="69"/>
      <c r="H178" s="58"/>
      <c r="I178" s="59">
        <f t="shared" si="33"/>
        <v>0</v>
      </c>
      <c r="J178" s="54">
        <f t="shared" si="36"/>
        <v>4.0000000000000036E-3</v>
      </c>
      <c r="K178" s="59">
        <f t="shared" si="37"/>
        <v>1798415.8651974853</v>
      </c>
      <c r="L178" s="59">
        <f t="shared" si="38"/>
        <v>7193.6634607899477</v>
      </c>
      <c r="M178" s="54">
        <f t="shared" si="39"/>
        <v>0</v>
      </c>
      <c r="N178" s="67">
        <f t="shared" si="40"/>
        <v>1798415.8651974853</v>
      </c>
      <c r="O178" s="67">
        <f t="shared" si="41"/>
        <v>0</v>
      </c>
      <c r="P178" s="55">
        <f t="shared" si="34"/>
        <v>0</v>
      </c>
      <c r="Q178" s="53"/>
      <c r="R178" s="53"/>
    </row>
    <row r="179" spans="2:18" outlineLevel="1" x14ac:dyDescent="0.5">
      <c r="B179" s="51">
        <v>167</v>
      </c>
      <c r="C179" s="52"/>
      <c r="D179" s="70"/>
      <c r="E179" s="57"/>
      <c r="F179" s="71">
        <f t="shared" si="35"/>
        <v>0</v>
      </c>
      <c r="G179" s="69"/>
      <c r="H179" s="58"/>
      <c r="I179" s="59">
        <f t="shared" si="33"/>
        <v>0</v>
      </c>
      <c r="J179" s="54">
        <f t="shared" si="36"/>
        <v>4.0000000000000036E-3</v>
      </c>
      <c r="K179" s="59">
        <f t="shared" si="37"/>
        <v>1798415.8651974853</v>
      </c>
      <c r="L179" s="59">
        <f t="shared" si="38"/>
        <v>7193.6634607899477</v>
      </c>
      <c r="M179" s="54">
        <f t="shared" si="39"/>
        <v>0</v>
      </c>
      <c r="N179" s="67">
        <f t="shared" si="40"/>
        <v>1798415.8651974853</v>
      </c>
      <c r="O179" s="67">
        <f t="shared" si="41"/>
        <v>0</v>
      </c>
      <c r="P179" s="55">
        <f t="shared" si="34"/>
        <v>0</v>
      </c>
      <c r="Q179" s="53"/>
      <c r="R179" s="53"/>
    </row>
    <row r="180" spans="2:18" outlineLevel="1" x14ac:dyDescent="0.5">
      <c r="B180" s="51">
        <v>168</v>
      </c>
      <c r="C180" s="52"/>
      <c r="D180" s="70"/>
      <c r="E180" s="57"/>
      <c r="F180" s="71">
        <f t="shared" si="35"/>
        <v>0</v>
      </c>
      <c r="G180" s="69"/>
      <c r="H180" s="58"/>
      <c r="I180" s="59">
        <f t="shared" si="33"/>
        <v>0</v>
      </c>
      <c r="J180" s="54">
        <f t="shared" si="36"/>
        <v>4.0000000000000036E-3</v>
      </c>
      <c r="K180" s="59">
        <f t="shared" si="37"/>
        <v>1798415.8651974853</v>
      </c>
      <c r="L180" s="59">
        <f t="shared" si="38"/>
        <v>7193.6634607899477</v>
      </c>
      <c r="M180" s="54">
        <f t="shared" si="39"/>
        <v>0</v>
      </c>
      <c r="N180" s="67">
        <f t="shared" si="40"/>
        <v>1798415.8651974853</v>
      </c>
      <c r="O180" s="67">
        <f t="shared" si="41"/>
        <v>0</v>
      </c>
      <c r="P180" s="55">
        <f t="shared" si="34"/>
        <v>0</v>
      </c>
      <c r="Q180" s="53"/>
      <c r="R180" s="53"/>
    </row>
    <row r="181" spans="2:18" outlineLevel="1" x14ac:dyDescent="0.5">
      <c r="B181" s="51">
        <v>169</v>
      </c>
      <c r="C181" s="52"/>
      <c r="D181" s="70"/>
      <c r="E181" s="57"/>
      <c r="F181" s="71">
        <f t="shared" si="35"/>
        <v>0</v>
      </c>
      <c r="G181" s="69"/>
      <c r="H181" s="58"/>
      <c r="I181" s="59">
        <f t="shared" si="33"/>
        <v>0</v>
      </c>
      <c r="J181" s="54">
        <f t="shared" si="36"/>
        <v>4.0000000000000036E-3</v>
      </c>
      <c r="K181" s="59">
        <f t="shared" si="37"/>
        <v>1798415.8651974853</v>
      </c>
      <c r="L181" s="59">
        <f t="shared" si="38"/>
        <v>7193.6634607899477</v>
      </c>
      <c r="M181" s="54">
        <f t="shared" si="39"/>
        <v>0</v>
      </c>
      <c r="N181" s="67">
        <f t="shared" si="40"/>
        <v>1798415.8651974853</v>
      </c>
      <c r="O181" s="67">
        <f t="shared" si="41"/>
        <v>0</v>
      </c>
      <c r="P181" s="55">
        <f t="shared" si="34"/>
        <v>0</v>
      </c>
      <c r="Q181" s="53"/>
      <c r="R181" s="53"/>
    </row>
    <row r="182" spans="2:18" outlineLevel="1" x14ac:dyDescent="0.5">
      <c r="B182" s="51">
        <v>170</v>
      </c>
      <c r="C182" s="52"/>
      <c r="D182" s="70"/>
      <c r="E182" s="57"/>
      <c r="F182" s="71">
        <f t="shared" si="35"/>
        <v>0</v>
      </c>
      <c r="G182" s="69"/>
      <c r="H182" s="58"/>
      <c r="I182" s="59">
        <f t="shared" si="33"/>
        <v>0</v>
      </c>
      <c r="J182" s="54">
        <f t="shared" si="36"/>
        <v>4.0000000000000036E-3</v>
      </c>
      <c r="K182" s="59">
        <f t="shared" si="37"/>
        <v>1798415.8651974853</v>
      </c>
      <c r="L182" s="59">
        <f t="shared" si="38"/>
        <v>7193.6634607899477</v>
      </c>
      <c r="M182" s="54">
        <f t="shared" si="39"/>
        <v>0</v>
      </c>
      <c r="N182" s="67">
        <f t="shared" si="40"/>
        <v>1798415.8651974853</v>
      </c>
      <c r="O182" s="67">
        <f t="shared" si="41"/>
        <v>0</v>
      </c>
      <c r="P182" s="55">
        <f t="shared" si="34"/>
        <v>0</v>
      </c>
      <c r="Q182" s="53"/>
      <c r="R182" s="53"/>
    </row>
    <row r="183" spans="2:18" outlineLevel="1" x14ac:dyDescent="0.5">
      <c r="B183" s="51">
        <v>171</v>
      </c>
      <c r="C183" s="52"/>
      <c r="D183" s="70"/>
      <c r="E183" s="57"/>
      <c r="F183" s="71">
        <f t="shared" si="35"/>
        <v>0</v>
      </c>
      <c r="G183" s="69"/>
      <c r="H183" s="58"/>
      <c r="I183" s="59">
        <f t="shared" si="33"/>
        <v>0</v>
      </c>
      <c r="J183" s="54">
        <f t="shared" si="36"/>
        <v>4.0000000000000036E-3</v>
      </c>
      <c r="K183" s="59">
        <f t="shared" si="37"/>
        <v>1798415.8651974853</v>
      </c>
      <c r="L183" s="59">
        <f t="shared" si="38"/>
        <v>7193.6634607899477</v>
      </c>
      <c r="M183" s="54">
        <f t="shared" si="39"/>
        <v>0</v>
      </c>
      <c r="N183" s="67">
        <f t="shared" si="40"/>
        <v>1798415.8651974853</v>
      </c>
      <c r="O183" s="67">
        <f t="shared" si="41"/>
        <v>0</v>
      </c>
      <c r="P183" s="55">
        <f t="shared" si="34"/>
        <v>0</v>
      </c>
      <c r="Q183" s="53"/>
      <c r="R183" s="53"/>
    </row>
    <row r="184" spans="2:18" outlineLevel="1" x14ac:dyDescent="0.5">
      <c r="B184" s="51">
        <v>172</v>
      </c>
      <c r="C184" s="52"/>
      <c r="D184" s="70"/>
      <c r="E184" s="57"/>
      <c r="F184" s="71">
        <f t="shared" si="35"/>
        <v>0</v>
      </c>
      <c r="G184" s="69"/>
      <c r="H184" s="58"/>
      <c r="I184" s="59">
        <f t="shared" si="33"/>
        <v>0</v>
      </c>
      <c r="J184" s="54">
        <f t="shared" si="36"/>
        <v>4.0000000000000036E-3</v>
      </c>
      <c r="K184" s="59">
        <f t="shared" si="37"/>
        <v>1798415.8651974853</v>
      </c>
      <c r="L184" s="59">
        <f t="shared" si="38"/>
        <v>7193.6634607899477</v>
      </c>
      <c r="M184" s="54">
        <f t="shared" si="39"/>
        <v>0</v>
      </c>
      <c r="N184" s="67">
        <f t="shared" si="40"/>
        <v>1798415.8651974853</v>
      </c>
      <c r="O184" s="67">
        <f t="shared" si="41"/>
        <v>0</v>
      </c>
      <c r="P184" s="55">
        <f t="shared" si="34"/>
        <v>0</v>
      </c>
      <c r="Q184" s="53"/>
      <c r="R184" s="53"/>
    </row>
    <row r="185" spans="2:18" outlineLevel="1" x14ac:dyDescent="0.5">
      <c r="B185" s="51">
        <v>173</v>
      </c>
      <c r="C185" s="52"/>
      <c r="D185" s="70"/>
      <c r="E185" s="57"/>
      <c r="F185" s="71">
        <f t="shared" si="35"/>
        <v>0</v>
      </c>
      <c r="G185" s="69"/>
      <c r="H185" s="58"/>
      <c r="I185" s="59">
        <f t="shared" si="33"/>
        <v>0</v>
      </c>
      <c r="J185" s="54">
        <f t="shared" si="36"/>
        <v>4.0000000000000036E-3</v>
      </c>
      <c r="K185" s="59">
        <f t="shared" si="37"/>
        <v>1798415.8651974853</v>
      </c>
      <c r="L185" s="59">
        <f t="shared" si="38"/>
        <v>7193.6634607899477</v>
      </c>
      <c r="M185" s="54">
        <f t="shared" si="39"/>
        <v>0</v>
      </c>
      <c r="N185" s="67">
        <f t="shared" si="40"/>
        <v>1798415.8651974853</v>
      </c>
      <c r="O185" s="67">
        <f t="shared" si="41"/>
        <v>0</v>
      </c>
      <c r="P185" s="55">
        <f t="shared" si="34"/>
        <v>0</v>
      </c>
      <c r="Q185" s="53"/>
      <c r="R185" s="53"/>
    </row>
    <row r="186" spans="2:18" outlineLevel="1" x14ac:dyDescent="0.5">
      <c r="B186" s="51">
        <v>174</v>
      </c>
      <c r="C186" s="52"/>
      <c r="D186" s="70"/>
      <c r="E186" s="57"/>
      <c r="F186" s="71">
        <f t="shared" si="35"/>
        <v>0</v>
      </c>
      <c r="G186" s="69"/>
      <c r="H186" s="58"/>
      <c r="I186" s="59">
        <f t="shared" si="33"/>
        <v>0</v>
      </c>
      <c r="J186" s="54">
        <f t="shared" si="36"/>
        <v>4.0000000000000036E-3</v>
      </c>
      <c r="K186" s="59">
        <f t="shared" si="37"/>
        <v>1798415.8651974853</v>
      </c>
      <c r="L186" s="59">
        <f t="shared" si="38"/>
        <v>7193.6634607899477</v>
      </c>
      <c r="M186" s="54">
        <f t="shared" si="39"/>
        <v>0</v>
      </c>
      <c r="N186" s="67">
        <f t="shared" si="40"/>
        <v>1798415.8651974853</v>
      </c>
      <c r="O186" s="67">
        <f t="shared" si="41"/>
        <v>0</v>
      </c>
      <c r="P186" s="55">
        <f t="shared" si="34"/>
        <v>0</v>
      </c>
      <c r="Q186" s="53"/>
      <c r="R186" s="53"/>
    </row>
    <row r="187" spans="2:18" outlineLevel="1" x14ac:dyDescent="0.5">
      <c r="B187" s="51">
        <v>175</v>
      </c>
      <c r="C187" s="52"/>
      <c r="D187" s="70"/>
      <c r="E187" s="57"/>
      <c r="F187" s="71">
        <f t="shared" si="35"/>
        <v>0</v>
      </c>
      <c r="G187" s="69"/>
      <c r="H187" s="58"/>
      <c r="I187" s="59">
        <f t="shared" si="33"/>
        <v>0</v>
      </c>
      <c r="J187" s="54">
        <f t="shared" si="36"/>
        <v>4.0000000000000036E-3</v>
      </c>
      <c r="K187" s="59">
        <f t="shared" si="37"/>
        <v>1798415.8651974853</v>
      </c>
      <c r="L187" s="59">
        <f t="shared" si="38"/>
        <v>7193.6634607899477</v>
      </c>
      <c r="M187" s="54">
        <f t="shared" si="39"/>
        <v>0</v>
      </c>
      <c r="N187" s="67">
        <f t="shared" si="40"/>
        <v>1798415.8651974853</v>
      </c>
      <c r="O187" s="67">
        <f t="shared" si="41"/>
        <v>0</v>
      </c>
      <c r="P187" s="55">
        <f t="shared" si="34"/>
        <v>0</v>
      </c>
      <c r="Q187" s="53"/>
      <c r="R187" s="53"/>
    </row>
    <row r="188" spans="2:18" outlineLevel="1" x14ac:dyDescent="0.5">
      <c r="B188" s="51">
        <v>176</v>
      </c>
      <c r="C188" s="52"/>
      <c r="D188" s="70"/>
      <c r="E188" s="57"/>
      <c r="F188" s="71">
        <f t="shared" si="35"/>
        <v>0</v>
      </c>
      <c r="G188" s="69"/>
      <c r="H188" s="58"/>
      <c r="I188" s="59">
        <f t="shared" si="33"/>
        <v>0</v>
      </c>
      <c r="J188" s="54">
        <f t="shared" si="36"/>
        <v>4.0000000000000036E-3</v>
      </c>
      <c r="K188" s="59">
        <f t="shared" si="37"/>
        <v>1798415.8651974853</v>
      </c>
      <c r="L188" s="59">
        <f t="shared" si="38"/>
        <v>7193.6634607899477</v>
      </c>
      <c r="M188" s="54">
        <f t="shared" si="39"/>
        <v>0</v>
      </c>
      <c r="N188" s="67">
        <f t="shared" si="40"/>
        <v>1798415.8651974853</v>
      </c>
      <c r="O188" s="67">
        <f t="shared" si="41"/>
        <v>0</v>
      </c>
      <c r="P188" s="55">
        <f t="shared" si="34"/>
        <v>0</v>
      </c>
      <c r="Q188" s="53"/>
      <c r="R188" s="53"/>
    </row>
    <row r="189" spans="2:18" outlineLevel="1" x14ac:dyDescent="0.5">
      <c r="B189" s="51">
        <v>177</v>
      </c>
      <c r="C189" s="52"/>
      <c r="D189" s="70"/>
      <c r="E189" s="57"/>
      <c r="F189" s="71">
        <f t="shared" si="35"/>
        <v>0</v>
      </c>
      <c r="G189" s="69"/>
      <c r="H189" s="58"/>
      <c r="I189" s="59">
        <f t="shared" si="33"/>
        <v>0</v>
      </c>
      <c r="J189" s="54">
        <f t="shared" si="36"/>
        <v>4.0000000000000036E-3</v>
      </c>
      <c r="K189" s="59">
        <f t="shared" si="37"/>
        <v>1798415.8651974853</v>
      </c>
      <c r="L189" s="59">
        <f t="shared" si="38"/>
        <v>7193.6634607899477</v>
      </c>
      <c r="M189" s="54">
        <f t="shared" si="39"/>
        <v>0</v>
      </c>
      <c r="N189" s="67">
        <f t="shared" si="40"/>
        <v>1798415.8651974853</v>
      </c>
      <c r="O189" s="67">
        <f t="shared" si="41"/>
        <v>0</v>
      </c>
      <c r="P189" s="55">
        <f t="shared" si="34"/>
        <v>0</v>
      </c>
      <c r="Q189" s="53"/>
      <c r="R189" s="53"/>
    </row>
    <row r="190" spans="2:18" outlineLevel="1" x14ac:dyDescent="0.5">
      <c r="B190" s="51">
        <v>178</v>
      </c>
      <c r="C190" s="52"/>
      <c r="D190" s="70"/>
      <c r="E190" s="57"/>
      <c r="F190" s="71">
        <f t="shared" si="35"/>
        <v>0</v>
      </c>
      <c r="G190" s="69"/>
      <c r="H190" s="58"/>
      <c r="I190" s="59">
        <f t="shared" si="33"/>
        <v>0</v>
      </c>
      <c r="J190" s="54">
        <f t="shared" si="36"/>
        <v>4.0000000000000036E-3</v>
      </c>
      <c r="K190" s="59">
        <f t="shared" si="37"/>
        <v>1798415.8651974853</v>
      </c>
      <c r="L190" s="59">
        <f t="shared" si="38"/>
        <v>7193.6634607899477</v>
      </c>
      <c r="M190" s="54">
        <f t="shared" si="39"/>
        <v>0</v>
      </c>
      <c r="N190" s="67">
        <f t="shared" si="40"/>
        <v>1798415.8651974853</v>
      </c>
      <c r="O190" s="67">
        <f t="shared" si="41"/>
        <v>0</v>
      </c>
      <c r="P190" s="55">
        <f t="shared" si="34"/>
        <v>0</v>
      </c>
      <c r="Q190" s="53"/>
      <c r="R190" s="53"/>
    </row>
    <row r="191" spans="2:18" outlineLevel="1" x14ac:dyDescent="0.5">
      <c r="B191" s="51">
        <v>179</v>
      </c>
      <c r="C191" s="52"/>
      <c r="D191" s="70"/>
      <c r="E191" s="57"/>
      <c r="F191" s="71">
        <f t="shared" si="35"/>
        <v>0</v>
      </c>
      <c r="G191" s="69"/>
      <c r="H191" s="58"/>
      <c r="I191" s="59">
        <f t="shared" si="33"/>
        <v>0</v>
      </c>
      <c r="J191" s="54">
        <f t="shared" si="36"/>
        <v>4.0000000000000036E-3</v>
      </c>
      <c r="K191" s="59">
        <f t="shared" si="37"/>
        <v>1798415.8651974853</v>
      </c>
      <c r="L191" s="59">
        <f t="shared" si="38"/>
        <v>7193.6634607899477</v>
      </c>
      <c r="M191" s="54">
        <f t="shared" si="39"/>
        <v>0</v>
      </c>
      <c r="N191" s="67">
        <f t="shared" si="40"/>
        <v>1798415.8651974853</v>
      </c>
      <c r="O191" s="67">
        <f t="shared" si="41"/>
        <v>0</v>
      </c>
      <c r="P191" s="55">
        <f t="shared" si="34"/>
        <v>0</v>
      </c>
      <c r="Q191" s="53"/>
      <c r="R191" s="53"/>
    </row>
    <row r="192" spans="2:18" outlineLevel="1" x14ac:dyDescent="0.5">
      <c r="B192" s="51">
        <v>180</v>
      </c>
      <c r="C192" s="52"/>
      <c r="D192" s="70"/>
      <c r="E192" s="57"/>
      <c r="F192" s="71">
        <f t="shared" si="35"/>
        <v>0</v>
      </c>
      <c r="G192" s="69"/>
      <c r="H192" s="58"/>
      <c r="I192" s="59">
        <f t="shared" si="33"/>
        <v>0</v>
      </c>
      <c r="J192" s="54">
        <f t="shared" si="36"/>
        <v>4.0000000000000036E-3</v>
      </c>
      <c r="K192" s="59">
        <f t="shared" si="37"/>
        <v>1798415.8651974853</v>
      </c>
      <c r="L192" s="59">
        <f t="shared" si="38"/>
        <v>7193.6634607899477</v>
      </c>
      <c r="M192" s="54">
        <f t="shared" si="39"/>
        <v>0</v>
      </c>
      <c r="N192" s="67">
        <f t="shared" si="40"/>
        <v>1798415.8651974853</v>
      </c>
      <c r="O192" s="67">
        <f t="shared" si="41"/>
        <v>0</v>
      </c>
      <c r="P192" s="55">
        <f t="shared" si="34"/>
        <v>0</v>
      </c>
      <c r="Q192" s="53"/>
      <c r="R192" s="53"/>
    </row>
    <row r="193" spans="2:18" outlineLevel="1" x14ac:dyDescent="0.5">
      <c r="B193" s="51">
        <v>181</v>
      </c>
      <c r="C193" s="52"/>
      <c r="D193" s="70"/>
      <c r="E193" s="57"/>
      <c r="F193" s="71">
        <f t="shared" si="35"/>
        <v>0</v>
      </c>
      <c r="G193" s="69"/>
      <c r="H193" s="58"/>
      <c r="I193" s="59">
        <f t="shared" si="33"/>
        <v>0</v>
      </c>
      <c r="J193" s="54">
        <f t="shared" si="36"/>
        <v>4.0000000000000036E-3</v>
      </c>
      <c r="K193" s="59">
        <f t="shared" si="37"/>
        <v>1798415.8651974853</v>
      </c>
      <c r="L193" s="59">
        <f t="shared" si="38"/>
        <v>7193.6634607899477</v>
      </c>
      <c r="M193" s="54">
        <f t="shared" si="39"/>
        <v>0</v>
      </c>
      <c r="N193" s="67">
        <f t="shared" si="40"/>
        <v>1798415.8651974853</v>
      </c>
      <c r="O193" s="67">
        <f t="shared" si="41"/>
        <v>0</v>
      </c>
      <c r="P193" s="55">
        <f t="shared" si="34"/>
        <v>0</v>
      </c>
      <c r="Q193" s="53"/>
      <c r="R193" s="53"/>
    </row>
    <row r="194" spans="2:18" outlineLevel="1" x14ac:dyDescent="0.5">
      <c r="B194" s="51">
        <v>182</v>
      </c>
      <c r="C194" s="52"/>
      <c r="D194" s="70"/>
      <c r="E194" s="57"/>
      <c r="F194" s="71">
        <f t="shared" si="35"/>
        <v>0</v>
      </c>
      <c r="G194" s="69"/>
      <c r="H194" s="58"/>
      <c r="I194" s="59">
        <f t="shared" si="33"/>
        <v>0</v>
      </c>
      <c r="J194" s="54">
        <f t="shared" si="36"/>
        <v>4.0000000000000036E-3</v>
      </c>
      <c r="K194" s="59">
        <f t="shared" si="37"/>
        <v>1798415.8651974853</v>
      </c>
      <c r="L194" s="59">
        <f t="shared" si="38"/>
        <v>7193.6634607899477</v>
      </c>
      <c r="M194" s="54">
        <f t="shared" si="39"/>
        <v>0</v>
      </c>
      <c r="N194" s="67">
        <f t="shared" si="40"/>
        <v>1798415.8651974853</v>
      </c>
      <c r="O194" s="67">
        <f t="shared" si="41"/>
        <v>0</v>
      </c>
      <c r="P194" s="55">
        <f t="shared" si="34"/>
        <v>0</v>
      </c>
      <c r="Q194" s="53"/>
      <c r="R194" s="53"/>
    </row>
    <row r="195" spans="2:18" outlineLevel="1" x14ac:dyDescent="0.5">
      <c r="B195" s="51">
        <v>183</v>
      </c>
      <c r="C195" s="52"/>
      <c r="D195" s="70"/>
      <c r="E195" s="57"/>
      <c r="F195" s="71">
        <f t="shared" si="35"/>
        <v>0</v>
      </c>
      <c r="G195" s="69"/>
      <c r="H195" s="58"/>
      <c r="I195" s="59">
        <f t="shared" si="33"/>
        <v>0</v>
      </c>
      <c r="J195" s="54">
        <f t="shared" si="36"/>
        <v>4.0000000000000036E-3</v>
      </c>
      <c r="K195" s="59">
        <f t="shared" si="37"/>
        <v>1798415.8651974853</v>
      </c>
      <c r="L195" s="59">
        <f t="shared" si="38"/>
        <v>7193.6634607899477</v>
      </c>
      <c r="M195" s="54">
        <f t="shared" si="39"/>
        <v>0</v>
      </c>
      <c r="N195" s="67">
        <f t="shared" si="40"/>
        <v>1798415.8651974853</v>
      </c>
      <c r="O195" s="67">
        <f t="shared" si="41"/>
        <v>0</v>
      </c>
      <c r="P195" s="55">
        <f t="shared" si="34"/>
        <v>0</v>
      </c>
      <c r="Q195" s="53"/>
      <c r="R195" s="53"/>
    </row>
    <row r="196" spans="2:18" outlineLevel="1" x14ac:dyDescent="0.5">
      <c r="B196" s="51">
        <v>184</v>
      </c>
      <c r="C196" s="52"/>
      <c r="D196" s="70"/>
      <c r="E196" s="57"/>
      <c r="F196" s="71">
        <f t="shared" si="35"/>
        <v>0</v>
      </c>
      <c r="G196" s="69"/>
      <c r="H196" s="58"/>
      <c r="I196" s="59">
        <f t="shared" si="33"/>
        <v>0</v>
      </c>
      <c r="J196" s="54">
        <f t="shared" si="36"/>
        <v>4.0000000000000036E-3</v>
      </c>
      <c r="K196" s="59">
        <f t="shared" si="37"/>
        <v>1798415.8651974853</v>
      </c>
      <c r="L196" s="59">
        <f t="shared" si="38"/>
        <v>7193.6634607899477</v>
      </c>
      <c r="M196" s="54">
        <f t="shared" si="39"/>
        <v>0</v>
      </c>
      <c r="N196" s="67">
        <f t="shared" si="40"/>
        <v>1798415.8651974853</v>
      </c>
      <c r="O196" s="67">
        <f t="shared" si="41"/>
        <v>0</v>
      </c>
      <c r="P196" s="55">
        <f t="shared" si="34"/>
        <v>0</v>
      </c>
      <c r="Q196" s="53"/>
      <c r="R196" s="53"/>
    </row>
    <row r="197" spans="2:18" outlineLevel="1" x14ac:dyDescent="0.5">
      <c r="B197" s="51">
        <v>185</v>
      </c>
      <c r="C197" s="52"/>
      <c r="D197" s="70"/>
      <c r="E197" s="57"/>
      <c r="F197" s="71">
        <f t="shared" si="35"/>
        <v>0</v>
      </c>
      <c r="G197" s="69"/>
      <c r="H197" s="58"/>
      <c r="I197" s="59">
        <f t="shared" si="33"/>
        <v>0</v>
      </c>
      <c r="J197" s="54">
        <f t="shared" si="36"/>
        <v>4.0000000000000036E-3</v>
      </c>
      <c r="K197" s="59">
        <f t="shared" si="37"/>
        <v>1798415.8651974853</v>
      </c>
      <c r="L197" s="59">
        <f t="shared" si="38"/>
        <v>7193.6634607899477</v>
      </c>
      <c r="M197" s="54">
        <f t="shared" si="39"/>
        <v>0</v>
      </c>
      <c r="N197" s="67">
        <f t="shared" si="40"/>
        <v>1798415.8651974853</v>
      </c>
      <c r="O197" s="67">
        <f t="shared" si="41"/>
        <v>0</v>
      </c>
      <c r="P197" s="55">
        <f t="shared" si="34"/>
        <v>0</v>
      </c>
      <c r="Q197" s="53"/>
      <c r="R197" s="53"/>
    </row>
    <row r="198" spans="2:18" outlineLevel="1" x14ac:dyDescent="0.5">
      <c r="B198" s="51">
        <v>186</v>
      </c>
      <c r="C198" s="52"/>
      <c r="D198" s="70"/>
      <c r="E198" s="57"/>
      <c r="F198" s="71">
        <f t="shared" si="35"/>
        <v>0</v>
      </c>
      <c r="G198" s="69"/>
      <c r="H198" s="58"/>
      <c r="I198" s="59">
        <f t="shared" si="33"/>
        <v>0</v>
      </c>
      <c r="J198" s="54">
        <f t="shared" si="36"/>
        <v>4.0000000000000036E-3</v>
      </c>
      <c r="K198" s="59">
        <f t="shared" si="37"/>
        <v>1798415.8651974853</v>
      </c>
      <c r="L198" s="59">
        <f t="shared" si="38"/>
        <v>7193.6634607899477</v>
      </c>
      <c r="M198" s="54">
        <f t="shared" si="39"/>
        <v>0</v>
      </c>
      <c r="N198" s="67">
        <f t="shared" si="40"/>
        <v>1798415.8651974853</v>
      </c>
      <c r="O198" s="67">
        <f t="shared" si="41"/>
        <v>0</v>
      </c>
      <c r="P198" s="55">
        <f t="shared" si="34"/>
        <v>0</v>
      </c>
      <c r="Q198" s="53"/>
      <c r="R198" s="53"/>
    </row>
    <row r="199" spans="2:18" outlineLevel="1" x14ac:dyDescent="0.5">
      <c r="B199" s="51">
        <v>187</v>
      </c>
      <c r="C199" s="52"/>
      <c r="D199" s="70"/>
      <c r="E199" s="57"/>
      <c r="F199" s="71">
        <f t="shared" si="35"/>
        <v>0</v>
      </c>
      <c r="G199" s="69"/>
      <c r="H199" s="58"/>
      <c r="I199" s="59">
        <f t="shared" si="33"/>
        <v>0</v>
      </c>
      <c r="J199" s="54">
        <f t="shared" si="36"/>
        <v>4.0000000000000036E-3</v>
      </c>
      <c r="K199" s="59">
        <f t="shared" si="37"/>
        <v>1798415.8651974853</v>
      </c>
      <c r="L199" s="59">
        <f t="shared" si="38"/>
        <v>7193.6634607899477</v>
      </c>
      <c r="M199" s="54">
        <f t="shared" si="39"/>
        <v>0</v>
      </c>
      <c r="N199" s="67">
        <f t="shared" si="40"/>
        <v>1798415.8651974853</v>
      </c>
      <c r="O199" s="67">
        <f t="shared" si="41"/>
        <v>0</v>
      </c>
      <c r="P199" s="55">
        <f t="shared" si="34"/>
        <v>0</v>
      </c>
      <c r="Q199" s="53"/>
      <c r="R199" s="53"/>
    </row>
    <row r="200" spans="2:18" outlineLevel="1" x14ac:dyDescent="0.5">
      <c r="B200" s="51">
        <v>188</v>
      </c>
      <c r="C200" s="52"/>
      <c r="D200" s="70"/>
      <c r="E200" s="57"/>
      <c r="F200" s="71">
        <f t="shared" si="35"/>
        <v>0</v>
      </c>
      <c r="G200" s="69"/>
      <c r="H200" s="58"/>
      <c r="I200" s="59">
        <f t="shared" si="33"/>
        <v>0</v>
      </c>
      <c r="J200" s="54">
        <f t="shared" si="36"/>
        <v>4.0000000000000036E-3</v>
      </c>
      <c r="K200" s="59">
        <f t="shared" si="37"/>
        <v>1798415.8651974853</v>
      </c>
      <c r="L200" s="59">
        <f t="shared" si="38"/>
        <v>7193.6634607899477</v>
      </c>
      <c r="M200" s="54">
        <f t="shared" si="39"/>
        <v>0</v>
      </c>
      <c r="N200" s="67">
        <f t="shared" si="40"/>
        <v>1798415.8651974853</v>
      </c>
      <c r="O200" s="67">
        <f t="shared" si="41"/>
        <v>0</v>
      </c>
      <c r="P200" s="55">
        <f t="shared" si="34"/>
        <v>0</v>
      </c>
      <c r="Q200" s="53"/>
      <c r="R200" s="53"/>
    </row>
    <row r="201" spans="2:18" outlineLevel="1" x14ac:dyDescent="0.5">
      <c r="B201" s="51">
        <v>189</v>
      </c>
      <c r="C201" s="52"/>
      <c r="D201" s="70"/>
      <c r="E201" s="57"/>
      <c r="F201" s="71">
        <f t="shared" si="35"/>
        <v>0</v>
      </c>
      <c r="G201" s="69"/>
      <c r="H201" s="58"/>
      <c r="I201" s="59">
        <f t="shared" si="33"/>
        <v>0</v>
      </c>
      <c r="J201" s="54">
        <f t="shared" si="36"/>
        <v>4.0000000000000036E-3</v>
      </c>
      <c r="K201" s="59">
        <f t="shared" si="37"/>
        <v>1798415.8651974853</v>
      </c>
      <c r="L201" s="59">
        <f t="shared" si="38"/>
        <v>7193.6634607899477</v>
      </c>
      <c r="M201" s="54">
        <f t="shared" si="39"/>
        <v>0</v>
      </c>
      <c r="N201" s="67">
        <f t="shared" si="40"/>
        <v>1798415.8651974853</v>
      </c>
      <c r="O201" s="67">
        <f t="shared" si="41"/>
        <v>0</v>
      </c>
      <c r="P201" s="55">
        <f t="shared" si="34"/>
        <v>0</v>
      </c>
      <c r="Q201" s="53"/>
      <c r="R201" s="53"/>
    </row>
    <row r="202" spans="2:18" outlineLevel="1" x14ac:dyDescent="0.5">
      <c r="B202" s="51">
        <v>190</v>
      </c>
      <c r="C202" s="52"/>
      <c r="D202" s="70"/>
      <c r="E202" s="57"/>
      <c r="F202" s="71">
        <f t="shared" si="35"/>
        <v>0</v>
      </c>
      <c r="G202" s="69"/>
      <c r="H202" s="58"/>
      <c r="I202" s="59">
        <f t="shared" si="33"/>
        <v>0</v>
      </c>
      <c r="J202" s="54">
        <f t="shared" si="36"/>
        <v>4.0000000000000036E-3</v>
      </c>
      <c r="K202" s="59">
        <f t="shared" si="37"/>
        <v>1798415.8651974853</v>
      </c>
      <c r="L202" s="59">
        <f t="shared" si="38"/>
        <v>7193.6634607899477</v>
      </c>
      <c r="M202" s="54">
        <f t="shared" si="39"/>
        <v>0</v>
      </c>
      <c r="N202" s="67">
        <f t="shared" si="40"/>
        <v>1798415.8651974853</v>
      </c>
      <c r="O202" s="67">
        <f t="shared" si="41"/>
        <v>0</v>
      </c>
      <c r="P202" s="55">
        <f t="shared" si="34"/>
        <v>0</v>
      </c>
      <c r="Q202" s="53"/>
      <c r="R202" s="53"/>
    </row>
    <row r="203" spans="2:18" outlineLevel="1" x14ac:dyDescent="0.5">
      <c r="B203" s="51">
        <v>191</v>
      </c>
      <c r="C203" s="52"/>
      <c r="D203" s="70"/>
      <c r="E203" s="57"/>
      <c r="F203" s="71">
        <f t="shared" si="35"/>
        <v>0</v>
      </c>
      <c r="G203" s="69"/>
      <c r="H203" s="58"/>
      <c r="I203" s="59">
        <f t="shared" si="33"/>
        <v>0</v>
      </c>
      <c r="J203" s="54">
        <f t="shared" si="36"/>
        <v>4.0000000000000036E-3</v>
      </c>
      <c r="K203" s="59">
        <f t="shared" si="37"/>
        <v>1798415.8651974853</v>
      </c>
      <c r="L203" s="59">
        <f t="shared" si="38"/>
        <v>7193.6634607899477</v>
      </c>
      <c r="M203" s="54">
        <f t="shared" si="39"/>
        <v>0</v>
      </c>
      <c r="N203" s="67">
        <f t="shared" si="40"/>
        <v>1798415.8651974853</v>
      </c>
      <c r="O203" s="67">
        <f t="shared" si="41"/>
        <v>0</v>
      </c>
      <c r="P203" s="55">
        <f t="shared" si="34"/>
        <v>0</v>
      </c>
      <c r="Q203" s="53"/>
      <c r="R203" s="53"/>
    </row>
    <row r="204" spans="2:18" outlineLevel="1" x14ac:dyDescent="0.5">
      <c r="B204" s="51">
        <v>192</v>
      </c>
      <c r="C204" s="52"/>
      <c r="D204" s="70"/>
      <c r="E204" s="57"/>
      <c r="F204" s="71">
        <f t="shared" si="35"/>
        <v>0</v>
      </c>
      <c r="G204" s="69"/>
      <c r="H204" s="58"/>
      <c r="I204" s="59">
        <f t="shared" si="33"/>
        <v>0</v>
      </c>
      <c r="J204" s="54">
        <f t="shared" si="36"/>
        <v>4.0000000000000036E-3</v>
      </c>
      <c r="K204" s="59">
        <f t="shared" si="37"/>
        <v>1798415.8651974853</v>
      </c>
      <c r="L204" s="59">
        <f t="shared" si="38"/>
        <v>7193.6634607899477</v>
      </c>
      <c r="M204" s="54">
        <f t="shared" si="39"/>
        <v>0</v>
      </c>
      <c r="N204" s="67">
        <f t="shared" si="40"/>
        <v>1798415.8651974853</v>
      </c>
      <c r="O204" s="67">
        <f t="shared" si="41"/>
        <v>0</v>
      </c>
      <c r="P204" s="55">
        <f t="shared" si="34"/>
        <v>0</v>
      </c>
      <c r="Q204" s="53"/>
      <c r="R204" s="53"/>
    </row>
    <row r="205" spans="2:18" outlineLevel="1" x14ac:dyDescent="0.5">
      <c r="B205" s="51">
        <v>193</v>
      </c>
      <c r="C205" s="52"/>
      <c r="D205" s="70"/>
      <c r="E205" s="57"/>
      <c r="F205" s="71">
        <f t="shared" si="35"/>
        <v>0</v>
      </c>
      <c r="G205" s="69"/>
      <c r="H205" s="58"/>
      <c r="I205" s="59">
        <f t="shared" si="33"/>
        <v>0</v>
      </c>
      <c r="J205" s="54">
        <f t="shared" si="36"/>
        <v>4.0000000000000036E-3</v>
      </c>
      <c r="K205" s="59">
        <f t="shared" si="37"/>
        <v>1798415.8651974853</v>
      </c>
      <c r="L205" s="59">
        <f t="shared" si="38"/>
        <v>7193.6634607899477</v>
      </c>
      <c r="M205" s="54">
        <f t="shared" si="39"/>
        <v>0</v>
      </c>
      <c r="N205" s="67">
        <f t="shared" si="40"/>
        <v>1798415.8651974853</v>
      </c>
      <c r="O205" s="67">
        <f t="shared" si="41"/>
        <v>0</v>
      </c>
      <c r="P205" s="55">
        <f t="shared" si="34"/>
        <v>0</v>
      </c>
      <c r="Q205" s="53"/>
      <c r="R205" s="53"/>
    </row>
    <row r="206" spans="2:18" outlineLevel="1" x14ac:dyDescent="0.5">
      <c r="B206" s="51">
        <v>194</v>
      </c>
      <c r="C206" s="52"/>
      <c r="D206" s="70"/>
      <c r="E206" s="57"/>
      <c r="F206" s="71">
        <f t="shared" si="35"/>
        <v>0</v>
      </c>
      <c r="G206" s="69"/>
      <c r="H206" s="58"/>
      <c r="I206" s="59">
        <f t="shared" si="33"/>
        <v>0</v>
      </c>
      <c r="J206" s="54">
        <f t="shared" si="36"/>
        <v>4.0000000000000036E-3</v>
      </c>
      <c r="K206" s="59">
        <f t="shared" si="37"/>
        <v>1798415.8651974853</v>
      </c>
      <c r="L206" s="59">
        <f t="shared" si="38"/>
        <v>7193.6634607899477</v>
      </c>
      <c r="M206" s="54">
        <f t="shared" si="39"/>
        <v>0</v>
      </c>
      <c r="N206" s="67">
        <f t="shared" si="40"/>
        <v>1798415.8651974853</v>
      </c>
      <c r="O206" s="67">
        <f t="shared" si="41"/>
        <v>0</v>
      </c>
      <c r="P206" s="55">
        <f t="shared" si="34"/>
        <v>0</v>
      </c>
      <c r="Q206" s="53"/>
      <c r="R206" s="53"/>
    </row>
    <row r="207" spans="2:18" outlineLevel="1" x14ac:dyDescent="0.5">
      <c r="B207" s="51">
        <v>195</v>
      </c>
      <c r="C207" s="52"/>
      <c r="D207" s="70"/>
      <c r="E207" s="57"/>
      <c r="F207" s="71">
        <f t="shared" si="35"/>
        <v>0</v>
      </c>
      <c r="G207" s="69"/>
      <c r="H207" s="58"/>
      <c r="I207" s="59">
        <f t="shared" ref="I207:I270" si="42">+H207*G207</f>
        <v>0</v>
      </c>
      <c r="J207" s="54">
        <f t="shared" si="36"/>
        <v>4.0000000000000036E-3</v>
      </c>
      <c r="K207" s="59">
        <f t="shared" si="37"/>
        <v>1798415.8651974853</v>
      </c>
      <c r="L207" s="59">
        <f t="shared" si="38"/>
        <v>7193.6634607899477</v>
      </c>
      <c r="M207" s="54">
        <f t="shared" si="39"/>
        <v>0</v>
      </c>
      <c r="N207" s="67">
        <f t="shared" si="40"/>
        <v>1798415.8651974853</v>
      </c>
      <c r="O207" s="67">
        <f t="shared" si="41"/>
        <v>0</v>
      </c>
      <c r="P207" s="55">
        <f t="shared" ref="P207:P270" si="43">+I207-O207</f>
        <v>0</v>
      </c>
      <c r="Q207" s="53"/>
      <c r="R207" s="53"/>
    </row>
    <row r="208" spans="2:18" outlineLevel="1" x14ac:dyDescent="0.5">
      <c r="B208" s="51">
        <v>196</v>
      </c>
      <c r="C208" s="52"/>
      <c r="D208" s="70"/>
      <c r="E208" s="57"/>
      <c r="F208" s="71">
        <f t="shared" si="35"/>
        <v>0</v>
      </c>
      <c r="G208" s="69"/>
      <c r="H208" s="58"/>
      <c r="I208" s="59">
        <f t="shared" si="42"/>
        <v>0</v>
      </c>
      <c r="J208" s="54">
        <f t="shared" si="36"/>
        <v>4.0000000000000036E-3</v>
      </c>
      <c r="K208" s="59">
        <f t="shared" si="37"/>
        <v>1798415.8651974853</v>
      </c>
      <c r="L208" s="59">
        <f t="shared" si="38"/>
        <v>7193.6634607899477</v>
      </c>
      <c r="M208" s="54">
        <f t="shared" si="39"/>
        <v>0</v>
      </c>
      <c r="N208" s="67">
        <f t="shared" si="40"/>
        <v>1798415.8651974853</v>
      </c>
      <c r="O208" s="67">
        <f t="shared" si="41"/>
        <v>0</v>
      </c>
      <c r="P208" s="55">
        <f t="shared" si="43"/>
        <v>0</v>
      </c>
      <c r="Q208" s="53"/>
      <c r="R208" s="53"/>
    </row>
    <row r="209" spans="2:18" outlineLevel="1" x14ac:dyDescent="0.5">
      <c r="B209" s="51">
        <v>197</v>
      </c>
      <c r="C209" s="52"/>
      <c r="D209" s="70"/>
      <c r="E209" s="57"/>
      <c r="F209" s="71">
        <f t="shared" si="35"/>
        <v>0</v>
      </c>
      <c r="G209" s="69"/>
      <c r="H209" s="58"/>
      <c r="I209" s="59">
        <f t="shared" si="42"/>
        <v>0</v>
      </c>
      <c r="J209" s="54">
        <f t="shared" si="36"/>
        <v>4.0000000000000036E-3</v>
      </c>
      <c r="K209" s="59">
        <f t="shared" si="37"/>
        <v>1798415.8651974853</v>
      </c>
      <c r="L209" s="59">
        <f t="shared" si="38"/>
        <v>7193.6634607899477</v>
      </c>
      <c r="M209" s="54">
        <f t="shared" si="39"/>
        <v>0</v>
      </c>
      <c r="N209" s="67">
        <f t="shared" si="40"/>
        <v>1798415.8651974853</v>
      </c>
      <c r="O209" s="67">
        <f t="shared" si="41"/>
        <v>0</v>
      </c>
      <c r="P209" s="55">
        <f t="shared" si="43"/>
        <v>0</v>
      </c>
      <c r="Q209" s="53"/>
      <c r="R209" s="53"/>
    </row>
    <row r="210" spans="2:18" outlineLevel="1" x14ac:dyDescent="0.5">
      <c r="B210" s="51">
        <v>198</v>
      </c>
      <c r="C210" s="52"/>
      <c r="D210" s="70"/>
      <c r="E210" s="57"/>
      <c r="F210" s="71">
        <f t="shared" si="35"/>
        <v>0</v>
      </c>
      <c r="G210" s="69"/>
      <c r="H210" s="58"/>
      <c r="I210" s="59">
        <f t="shared" si="42"/>
        <v>0</v>
      </c>
      <c r="J210" s="54">
        <f t="shared" si="36"/>
        <v>4.0000000000000036E-3</v>
      </c>
      <c r="K210" s="59">
        <f t="shared" si="37"/>
        <v>1798415.8651974853</v>
      </c>
      <c r="L210" s="59">
        <f t="shared" si="38"/>
        <v>7193.6634607899477</v>
      </c>
      <c r="M210" s="54">
        <f t="shared" si="39"/>
        <v>0</v>
      </c>
      <c r="N210" s="67">
        <f t="shared" si="40"/>
        <v>1798415.8651974853</v>
      </c>
      <c r="O210" s="67">
        <f t="shared" si="41"/>
        <v>0</v>
      </c>
      <c r="P210" s="55">
        <f t="shared" si="43"/>
        <v>0</v>
      </c>
      <c r="Q210" s="53"/>
      <c r="R210" s="53"/>
    </row>
    <row r="211" spans="2:18" outlineLevel="1" x14ac:dyDescent="0.5">
      <c r="B211" s="51">
        <v>199</v>
      </c>
      <c r="C211" s="52"/>
      <c r="D211" s="70"/>
      <c r="E211" s="57"/>
      <c r="F211" s="71">
        <f t="shared" si="35"/>
        <v>0</v>
      </c>
      <c r="G211" s="69"/>
      <c r="H211" s="58"/>
      <c r="I211" s="59">
        <f t="shared" si="42"/>
        <v>0</v>
      </c>
      <c r="J211" s="54">
        <f t="shared" si="36"/>
        <v>4.0000000000000036E-3</v>
      </c>
      <c r="K211" s="59">
        <f t="shared" si="37"/>
        <v>1798415.8651974853</v>
      </c>
      <c r="L211" s="59">
        <f t="shared" si="38"/>
        <v>7193.6634607899477</v>
      </c>
      <c r="M211" s="54">
        <f t="shared" si="39"/>
        <v>0</v>
      </c>
      <c r="N211" s="67">
        <f t="shared" si="40"/>
        <v>1798415.8651974853</v>
      </c>
      <c r="O211" s="67">
        <f t="shared" si="41"/>
        <v>0</v>
      </c>
      <c r="P211" s="55">
        <f t="shared" si="43"/>
        <v>0</v>
      </c>
      <c r="Q211" s="53"/>
      <c r="R211" s="53"/>
    </row>
    <row r="212" spans="2:18" outlineLevel="1" x14ac:dyDescent="0.5">
      <c r="B212" s="51">
        <v>200</v>
      </c>
      <c r="C212" s="52"/>
      <c r="D212" s="70"/>
      <c r="E212" s="57"/>
      <c r="F212" s="71">
        <f t="shared" si="35"/>
        <v>0</v>
      </c>
      <c r="G212" s="69"/>
      <c r="H212" s="58"/>
      <c r="I212" s="59">
        <f t="shared" si="42"/>
        <v>0</v>
      </c>
      <c r="J212" s="54">
        <f t="shared" si="36"/>
        <v>4.0000000000000036E-3</v>
      </c>
      <c r="K212" s="59">
        <f t="shared" si="37"/>
        <v>1798415.8651974853</v>
      </c>
      <c r="L212" s="59">
        <f t="shared" si="38"/>
        <v>7193.6634607899477</v>
      </c>
      <c r="M212" s="54">
        <f t="shared" si="39"/>
        <v>0</v>
      </c>
      <c r="N212" s="67">
        <f t="shared" si="40"/>
        <v>1798415.8651974853</v>
      </c>
      <c r="O212" s="67">
        <f t="shared" si="41"/>
        <v>0</v>
      </c>
      <c r="P212" s="55">
        <f t="shared" si="43"/>
        <v>0</v>
      </c>
      <c r="Q212" s="53"/>
      <c r="R212" s="53"/>
    </row>
    <row r="213" spans="2:18" outlineLevel="1" x14ac:dyDescent="0.5">
      <c r="B213" s="51">
        <v>201</v>
      </c>
      <c r="C213" s="52"/>
      <c r="D213" s="70"/>
      <c r="E213" s="57"/>
      <c r="F213" s="71">
        <f t="shared" si="35"/>
        <v>0</v>
      </c>
      <c r="G213" s="69"/>
      <c r="H213" s="58"/>
      <c r="I213" s="59">
        <f t="shared" si="42"/>
        <v>0</v>
      </c>
      <c r="J213" s="54">
        <f t="shared" si="36"/>
        <v>4.0000000000000036E-3</v>
      </c>
      <c r="K213" s="59">
        <f t="shared" si="37"/>
        <v>1798415.8651974853</v>
      </c>
      <c r="L213" s="59">
        <f t="shared" si="38"/>
        <v>7193.6634607899477</v>
      </c>
      <c r="M213" s="54">
        <f t="shared" si="39"/>
        <v>0</v>
      </c>
      <c r="N213" s="67">
        <f t="shared" si="40"/>
        <v>1798415.8651974853</v>
      </c>
      <c r="O213" s="67">
        <f t="shared" si="41"/>
        <v>0</v>
      </c>
      <c r="P213" s="55">
        <f t="shared" si="43"/>
        <v>0</v>
      </c>
      <c r="Q213" s="53"/>
      <c r="R213" s="53"/>
    </row>
    <row r="214" spans="2:18" outlineLevel="1" x14ac:dyDescent="0.5">
      <c r="B214" s="51">
        <v>202</v>
      </c>
      <c r="C214" s="52"/>
      <c r="D214" s="70"/>
      <c r="E214" s="57"/>
      <c r="F214" s="71">
        <f t="shared" si="35"/>
        <v>0</v>
      </c>
      <c r="G214" s="69"/>
      <c r="H214" s="58"/>
      <c r="I214" s="59">
        <f t="shared" si="42"/>
        <v>0</v>
      </c>
      <c r="J214" s="54">
        <f t="shared" si="36"/>
        <v>4.0000000000000036E-3</v>
      </c>
      <c r="K214" s="59">
        <f t="shared" si="37"/>
        <v>1798415.8651974853</v>
      </c>
      <c r="L214" s="59">
        <f t="shared" si="38"/>
        <v>7193.6634607899477</v>
      </c>
      <c r="M214" s="54">
        <f t="shared" si="39"/>
        <v>0</v>
      </c>
      <c r="N214" s="67">
        <f t="shared" si="40"/>
        <v>1798415.8651974853</v>
      </c>
      <c r="O214" s="67">
        <f t="shared" si="41"/>
        <v>0</v>
      </c>
      <c r="P214" s="55">
        <f t="shared" si="43"/>
        <v>0</v>
      </c>
      <c r="Q214" s="53"/>
      <c r="R214" s="53"/>
    </row>
    <row r="215" spans="2:18" outlineLevel="1" x14ac:dyDescent="0.5">
      <c r="B215" s="51">
        <v>203</v>
      </c>
      <c r="C215" s="52"/>
      <c r="D215" s="70"/>
      <c r="E215" s="57"/>
      <c r="F215" s="71">
        <f t="shared" si="35"/>
        <v>0</v>
      </c>
      <c r="G215" s="69"/>
      <c r="H215" s="58"/>
      <c r="I215" s="59">
        <f t="shared" si="42"/>
        <v>0</v>
      </c>
      <c r="J215" s="54">
        <f t="shared" si="36"/>
        <v>4.0000000000000036E-3</v>
      </c>
      <c r="K215" s="59">
        <f t="shared" si="37"/>
        <v>1798415.8651974853</v>
      </c>
      <c r="L215" s="59">
        <f t="shared" si="38"/>
        <v>7193.6634607899477</v>
      </c>
      <c r="M215" s="54">
        <f t="shared" si="39"/>
        <v>0</v>
      </c>
      <c r="N215" s="67">
        <f t="shared" si="40"/>
        <v>1798415.8651974853</v>
      </c>
      <c r="O215" s="67">
        <f t="shared" si="41"/>
        <v>0</v>
      </c>
      <c r="P215" s="55">
        <f t="shared" si="43"/>
        <v>0</v>
      </c>
      <c r="Q215" s="53"/>
      <c r="R215" s="53"/>
    </row>
    <row r="216" spans="2:18" outlineLevel="1" x14ac:dyDescent="0.5">
      <c r="B216" s="51">
        <v>204</v>
      </c>
      <c r="C216" s="52"/>
      <c r="D216" s="70"/>
      <c r="E216" s="57"/>
      <c r="F216" s="71">
        <f t="shared" si="35"/>
        <v>0</v>
      </c>
      <c r="G216" s="69"/>
      <c r="H216" s="58"/>
      <c r="I216" s="59">
        <f t="shared" si="42"/>
        <v>0</v>
      </c>
      <c r="J216" s="54">
        <f t="shared" si="36"/>
        <v>4.0000000000000036E-3</v>
      </c>
      <c r="K216" s="59">
        <f t="shared" si="37"/>
        <v>1798415.8651974853</v>
      </c>
      <c r="L216" s="59">
        <f t="shared" si="38"/>
        <v>7193.6634607899477</v>
      </c>
      <c r="M216" s="54">
        <f t="shared" si="39"/>
        <v>0</v>
      </c>
      <c r="N216" s="67">
        <f t="shared" si="40"/>
        <v>1798415.8651974853</v>
      </c>
      <c r="O216" s="67">
        <f t="shared" si="41"/>
        <v>0</v>
      </c>
      <c r="P216" s="55">
        <f t="shared" si="43"/>
        <v>0</v>
      </c>
      <c r="Q216" s="53"/>
      <c r="R216" s="53"/>
    </row>
    <row r="217" spans="2:18" outlineLevel="1" x14ac:dyDescent="0.5">
      <c r="B217" s="51">
        <v>205</v>
      </c>
      <c r="C217" s="52"/>
      <c r="D217" s="70"/>
      <c r="E217" s="57"/>
      <c r="F217" s="71">
        <f t="shared" si="35"/>
        <v>0</v>
      </c>
      <c r="G217" s="69"/>
      <c r="H217" s="58"/>
      <c r="I217" s="59">
        <f t="shared" si="42"/>
        <v>0</v>
      </c>
      <c r="J217" s="54">
        <f t="shared" si="36"/>
        <v>4.0000000000000036E-3</v>
      </c>
      <c r="K217" s="59">
        <f t="shared" si="37"/>
        <v>1798415.8651974853</v>
      </c>
      <c r="L217" s="59">
        <f t="shared" si="38"/>
        <v>7193.6634607899477</v>
      </c>
      <c r="M217" s="54">
        <f t="shared" si="39"/>
        <v>0</v>
      </c>
      <c r="N217" s="67">
        <f t="shared" si="40"/>
        <v>1798415.8651974853</v>
      </c>
      <c r="O217" s="67">
        <f t="shared" si="41"/>
        <v>0</v>
      </c>
      <c r="P217" s="55">
        <f t="shared" si="43"/>
        <v>0</v>
      </c>
      <c r="Q217" s="53"/>
      <c r="R217" s="53"/>
    </row>
    <row r="218" spans="2:18" outlineLevel="1" x14ac:dyDescent="0.5">
      <c r="B218" s="51">
        <v>206</v>
      </c>
      <c r="C218" s="52"/>
      <c r="D218" s="70"/>
      <c r="E218" s="57"/>
      <c r="F218" s="71">
        <f t="shared" si="35"/>
        <v>0</v>
      </c>
      <c r="G218" s="69"/>
      <c r="H218" s="58"/>
      <c r="I218" s="59">
        <f t="shared" si="42"/>
        <v>0</v>
      </c>
      <c r="J218" s="54">
        <f t="shared" si="36"/>
        <v>4.0000000000000036E-3</v>
      </c>
      <c r="K218" s="59">
        <f t="shared" si="37"/>
        <v>1798415.8651974853</v>
      </c>
      <c r="L218" s="59">
        <f t="shared" si="38"/>
        <v>7193.6634607899477</v>
      </c>
      <c r="M218" s="54">
        <f t="shared" si="39"/>
        <v>0</v>
      </c>
      <c r="N218" s="67">
        <f t="shared" si="40"/>
        <v>1798415.8651974853</v>
      </c>
      <c r="O218" s="67">
        <f t="shared" si="41"/>
        <v>0</v>
      </c>
      <c r="P218" s="55">
        <f t="shared" si="43"/>
        <v>0</v>
      </c>
      <c r="Q218" s="53"/>
      <c r="R218" s="53"/>
    </row>
    <row r="219" spans="2:18" outlineLevel="1" x14ac:dyDescent="0.5">
      <c r="B219" s="51">
        <v>207</v>
      </c>
      <c r="C219" s="52"/>
      <c r="D219" s="70"/>
      <c r="E219" s="57"/>
      <c r="F219" s="71">
        <f t="shared" si="35"/>
        <v>0</v>
      </c>
      <c r="G219" s="69"/>
      <c r="H219" s="58"/>
      <c r="I219" s="59">
        <f t="shared" si="42"/>
        <v>0</v>
      </c>
      <c r="J219" s="54">
        <f t="shared" si="36"/>
        <v>4.0000000000000036E-3</v>
      </c>
      <c r="K219" s="59">
        <f t="shared" si="37"/>
        <v>1798415.8651974853</v>
      </c>
      <c r="L219" s="59">
        <f t="shared" si="38"/>
        <v>7193.6634607899477</v>
      </c>
      <c r="M219" s="54">
        <f t="shared" si="39"/>
        <v>0</v>
      </c>
      <c r="N219" s="67">
        <f t="shared" si="40"/>
        <v>1798415.8651974853</v>
      </c>
      <c r="O219" s="67">
        <f t="shared" si="41"/>
        <v>0</v>
      </c>
      <c r="P219" s="55">
        <f t="shared" si="43"/>
        <v>0</v>
      </c>
      <c r="Q219" s="53"/>
      <c r="R219" s="53"/>
    </row>
    <row r="220" spans="2:18" outlineLevel="1" x14ac:dyDescent="0.5">
      <c r="B220" s="51">
        <v>208</v>
      </c>
      <c r="C220" s="52"/>
      <c r="D220" s="70"/>
      <c r="E220" s="57"/>
      <c r="F220" s="71">
        <f t="shared" si="35"/>
        <v>0</v>
      </c>
      <c r="G220" s="69"/>
      <c r="H220" s="58"/>
      <c r="I220" s="59">
        <f t="shared" si="42"/>
        <v>0</v>
      </c>
      <c r="J220" s="54">
        <f t="shared" si="36"/>
        <v>4.0000000000000036E-3</v>
      </c>
      <c r="K220" s="59">
        <f t="shared" si="37"/>
        <v>1798415.8651974853</v>
      </c>
      <c r="L220" s="59">
        <f t="shared" si="38"/>
        <v>7193.6634607899477</v>
      </c>
      <c r="M220" s="54">
        <f t="shared" si="39"/>
        <v>0</v>
      </c>
      <c r="N220" s="67">
        <f t="shared" si="40"/>
        <v>1798415.8651974853</v>
      </c>
      <c r="O220" s="67">
        <f t="shared" si="41"/>
        <v>0</v>
      </c>
      <c r="P220" s="55">
        <f t="shared" si="43"/>
        <v>0</v>
      </c>
      <c r="Q220" s="53"/>
      <c r="R220" s="53"/>
    </row>
    <row r="221" spans="2:18" outlineLevel="1" x14ac:dyDescent="0.5">
      <c r="B221" s="51">
        <v>209</v>
      </c>
      <c r="C221" s="52"/>
      <c r="D221" s="70"/>
      <c r="E221" s="57"/>
      <c r="F221" s="71">
        <f t="shared" si="35"/>
        <v>0</v>
      </c>
      <c r="G221" s="69"/>
      <c r="H221" s="58"/>
      <c r="I221" s="59">
        <f t="shared" si="42"/>
        <v>0</v>
      </c>
      <c r="J221" s="54">
        <f t="shared" si="36"/>
        <v>4.0000000000000036E-3</v>
      </c>
      <c r="K221" s="59">
        <f t="shared" si="37"/>
        <v>1798415.8651974853</v>
      </c>
      <c r="L221" s="59">
        <f t="shared" si="38"/>
        <v>7193.6634607899477</v>
      </c>
      <c r="M221" s="54">
        <f t="shared" si="39"/>
        <v>0</v>
      </c>
      <c r="N221" s="67">
        <f t="shared" si="40"/>
        <v>1798415.8651974853</v>
      </c>
      <c r="O221" s="67">
        <f t="shared" si="41"/>
        <v>0</v>
      </c>
      <c r="P221" s="55">
        <f t="shared" si="43"/>
        <v>0</v>
      </c>
      <c r="Q221" s="53"/>
      <c r="R221" s="53"/>
    </row>
    <row r="222" spans="2:18" outlineLevel="1" x14ac:dyDescent="0.5">
      <c r="B222" s="51">
        <v>210</v>
      </c>
      <c r="C222" s="52"/>
      <c r="D222" s="70"/>
      <c r="E222" s="57"/>
      <c r="F222" s="71">
        <f t="shared" si="35"/>
        <v>0</v>
      </c>
      <c r="G222" s="69"/>
      <c r="H222" s="58"/>
      <c r="I222" s="59">
        <f t="shared" si="42"/>
        <v>0</v>
      </c>
      <c r="J222" s="54">
        <f t="shared" si="36"/>
        <v>4.0000000000000036E-3</v>
      </c>
      <c r="K222" s="59">
        <f t="shared" si="37"/>
        <v>1798415.8651974853</v>
      </c>
      <c r="L222" s="59">
        <f t="shared" si="38"/>
        <v>7193.6634607899477</v>
      </c>
      <c r="M222" s="54">
        <f t="shared" si="39"/>
        <v>0</v>
      </c>
      <c r="N222" s="67">
        <f t="shared" si="40"/>
        <v>1798415.8651974853</v>
      </c>
      <c r="O222" s="67">
        <f t="shared" si="41"/>
        <v>0</v>
      </c>
      <c r="P222" s="55">
        <f t="shared" si="43"/>
        <v>0</v>
      </c>
      <c r="Q222" s="53"/>
      <c r="R222" s="53"/>
    </row>
    <row r="223" spans="2:18" outlineLevel="1" x14ac:dyDescent="0.5">
      <c r="B223" s="51">
        <v>211</v>
      </c>
      <c r="C223" s="52"/>
      <c r="D223" s="70"/>
      <c r="E223" s="57"/>
      <c r="F223" s="71">
        <f t="shared" si="35"/>
        <v>0</v>
      </c>
      <c r="G223" s="69"/>
      <c r="H223" s="58"/>
      <c r="I223" s="59">
        <f t="shared" si="42"/>
        <v>0</v>
      </c>
      <c r="J223" s="54">
        <f t="shared" si="36"/>
        <v>4.0000000000000036E-3</v>
      </c>
      <c r="K223" s="59">
        <f t="shared" si="37"/>
        <v>1798415.8651974853</v>
      </c>
      <c r="L223" s="59">
        <f t="shared" si="38"/>
        <v>7193.6634607899477</v>
      </c>
      <c r="M223" s="54">
        <f t="shared" si="39"/>
        <v>0</v>
      </c>
      <c r="N223" s="67">
        <f t="shared" si="40"/>
        <v>1798415.8651974853</v>
      </c>
      <c r="O223" s="67">
        <f t="shared" si="41"/>
        <v>0</v>
      </c>
      <c r="P223" s="55">
        <f t="shared" si="43"/>
        <v>0</v>
      </c>
      <c r="Q223" s="53"/>
      <c r="R223" s="53"/>
    </row>
    <row r="224" spans="2:18" outlineLevel="1" x14ac:dyDescent="0.5">
      <c r="B224" s="51">
        <v>212</v>
      </c>
      <c r="C224" s="52"/>
      <c r="D224" s="70"/>
      <c r="E224" s="57"/>
      <c r="F224" s="71">
        <f t="shared" si="35"/>
        <v>0</v>
      </c>
      <c r="G224" s="69"/>
      <c r="H224" s="58"/>
      <c r="I224" s="59">
        <f t="shared" si="42"/>
        <v>0</v>
      </c>
      <c r="J224" s="54">
        <f t="shared" si="36"/>
        <v>4.0000000000000036E-3</v>
      </c>
      <c r="K224" s="59">
        <f t="shared" si="37"/>
        <v>1798415.8651974853</v>
      </c>
      <c r="L224" s="59">
        <f t="shared" si="38"/>
        <v>7193.6634607899477</v>
      </c>
      <c r="M224" s="54">
        <f t="shared" si="39"/>
        <v>0</v>
      </c>
      <c r="N224" s="67">
        <f t="shared" si="40"/>
        <v>1798415.8651974853</v>
      </c>
      <c r="O224" s="67">
        <f t="shared" si="41"/>
        <v>0</v>
      </c>
      <c r="P224" s="55">
        <f t="shared" si="43"/>
        <v>0</v>
      </c>
      <c r="Q224" s="53"/>
      <c r="R224" s="53"/>
    </row>
    <row r="225" spans="2:18" outlineLevel="1" x14ac:dyDescent="0.5">
      <c r="B225" s="51">
        <v>213</v>
      </c>
      <c r="C225" s="52"/>
      <c r="D225" s="70"/>
      <c r="E225" s="57"/>
      <c r="F225" s="71">
        <f t="shared" si="35"/>
        <v>0</v>
      </c>
      <c r="G225" s="69"/>
      <c r="H225" s="58"/>
      <c r="I225" s="59">
        <f t="shared" si="42"/>
        <v>0</v>
      </c>
      <c r="J225" s="54">
        <f t="shared" si="36"/>
        <v>4.0000000000000036E-3</v>
      </c>
      <c r="K225" s="59">
        <f t="shared" si="37"/>
        <v>1798415.8651974853</v>
      </c>
      <c r="L225" s="59">
        <f t="shared" si="38"/>
        <v>7193.6634607899477</v>
      </c>
      <c r="M225" s="54">
        <f t="shared" si="39"/>
        <v>0</v>
      </c>
      <c r="N225" s="67">
        <f t="shared" si="40"/>
        <v>1798415.8651974853</v>
      </c>
      <c r="O225" s="67">
        <f t="shared" si="41"/>
        <v>0</v>
      </c>
      <c r="P225" s="55">
        <f t="shared" si="43"/>
        <v>0</v>
      </c>
      <c r="Q225" s="53"/>
      <c r="R225" s="53"/>
    </row>
    <row r="226" spans="2:18" outlineLevel="1" x14ac:dyDescent="0.5">
      <c r="B226" s="51">
        <v>214</v>
      </c>
      <c r="C226" s="52"/>
      <c r="D226" s="70"/>
      <c r="E226" s="57"/>
      <c r="F226" s="71">
        <f t="shared" si="35"/>
        <v>0</v>
      </c>
      <c r="G226" s="69"/>
      <c r="H226" s="58"/>
      <c r="I226" s="59">
        <f t="shared" si="42"/>
        <v>0</v>
      </c>
      <c r="J226" s="54">
        <f t="shared" si="36"/>
        <v>4.0000000000000036E-3</v>
      </c>
      <c r="K226" s="59">
        <f t="shared" si="37"/>
        <v>1798415.8651974853</v>
      </c>
      <c r="L226" s="59">
        <f t="shared" si="38"/>
        <v>7193.6634607899477</v>
      </c>
      <c r="M226" s="54">
        <f t="shared" si="39"/>
        <v>0</v>
      </c>
      <c r="N226" s="67">
        <f t="shared" si="40"/>
        <v>1798415.8651974853</v>
      </c>
      <c r="O226" s="67">
        <f t="shared" si="41"/>
        <v>0</v>
      </c>
      <c r="P226" s="55">
        <f t="shared" si="43"/>
        <v>0</v>
      </c>
      <c r="Q226" s="53"/>
      <c r="R226" s="53"/>
    </row>
    <row r="227" spans="2:18" outlineLevel="1" x14ac:dyDescent="0.5">
      <c r="B227" s="51">
        <v>215</v>
      </c>
      <c r="C227" s="52"/>
      <c r="D227" s="70"/>
      <c r="E227" s="57"/>
      <c r="F227" s="71">
        <f t="shared" si="35"/>
        <v>0</v>
      </c>
      <c r="G227" s="69"/>
      <c r="H227" s="58"/>
      <c r="I227" s="59">
        <f t="shared" si="42"/>
        <v>0</v>
      </c>
      <c r="J227" s="54">
        <f t="shared" si="36"/>
        <v>4.0000000000000036E-3</v>
      </c>
      <c r="K227" s="59">
        <f t="shared" si="37"/>
        <v>1798415.8651974853</v>
      </c>
      <c r="L227" s="59">
        <f t="shared" si="38"/>
        <v>7193.6634607899477</v>
      </c>
      <c r="M227" s="54">
        <f t="shared" si="39"/>
        <v>0</v>
      </c>
      <c r="N227" s="67">
        <f t="shared" si="40"/>
        <v>1798415.8651974853</v>
      </c>
      <c r="O227" s="67">
        <f t="shared" si="41"/>
        <v>0</v>
      </c>
      <c r="P227" s="55">
        <f t="shared" si="43"/>
        <v>0</v>
      </c>
      <c r="Q227" s="53"/>
      <c r="R227" s="53"/>
    </row>
    <row r="228" spans="2:18" outlineLevel="1" x14ac:dyDescent="0.5">
      <c r="B228" s="51">
        <v>216</v>
      </c>
      <c r="C228" s="52"/>
      <c r="D228" s="70"/>
      <c r="E228" s="57"/>
      <c r="F228" s="71">
        <f t="shared" si="35"/>
        <v>0</v>
      </c>
      <c r="G228" s="69"/>
      <c r="H228" s="58"/>
      <c r="I228" s="59">
        <f t="shared" si="42"/>
        <v>0</v>
      </c>
      <c r="J228" s="54">
        <f t="shared" si="36"/>
        <v>4.0000000000000036E-3</v>
      </c>
      <c r="K228" s="59">
        <f t="shared" si="37"/>
        <v>1798415.8651974853</v>
      </c>
      <c r="L228" s="59">
        <f t="shared" si="38"/>
        <v>7193.6634607899477</v>
      </c>
      <c r="M228" s="54">
        <f t="shared" si="39"/>
        <v>0</v>
      </c>
      <c r="N228" s="67">
        <f t="shared" si="40"/>
        <v>1798415.8651974853</v>
      </c>
      <c r="O228" s="67">
        <f t="shared" si="41"/>
        <v>0</v>
      </c>
      <c r="P228" s="55">
        <f t="shared" si="43"/>
        <v>0</v>
      </c>
      <c r="Q228" s="53"/>
      <c r="R228" s="53"/>
    </row>
    <row r="229" spans="2:18" outlineLevel="1" x14ac:dyDescent="0.5">
      <c r="B229" s="51">
        <v>217</v>
      </c>
      <c r="C229" s="52"/>
      <c r="D229" s="70"/>
      <c r="E229" s="57"/>
      <c r="F229" s="71">
        <f t="shared" si="35"/>
        <v>0</v>
      </c>
      <c r="G229" s="69"/>
      <c r="H229" s="58"/>
      <c r="I229" s="59">
        <f t="shared" si="42"/>
        <v>0</v>
      </c>
      <c r="J229" s="54">
        <f t="shared" si="36"/>
        <v>4.0000000000000036E-3</v>
      </c>
      <c r="K229" s="59">
        <f t="shared" si="37"/>
        <v>1798415.8651974853</v>
      </c>
      <c r="L229" s="59">
        <f t="shared" si="38"/>
        <v>7193.6634607899477</v>
      </c>
      <c r="M229" s="54">
        <f t="shared" si="39"/>
        <v>0</v>
      </c>
      <c r="N229" s="67">
        <f t="shared" si="40"/>
        <v>1798415.8651974853</v>
      </c>
      <c r="O229" s="67">
        <f t="shared" si="41"/>
        <v>0</v>
      </c>
      <c r="P229" s="55">
        <f t="shared" si="43"/>
        <v>0</v>
      </c>
      <c r="Q229" s="53"/>
      <c r="R229" s="53"/>
    </row>
    <row r="230" spans="2:18" outlineLevel="1" x14ac:dyDescent="0.5">
      <c r="B230" s="51">
        <v>218</v>
      </c>
      <c r="C230" s="52"/>
      <c r="D230" s="70"/>
      <c r="E230" s="57"/>
      <c r="F230" s="71">
        <f t="shared" si="35"/>
        <v>0</v>
      </c>
      <c r="G230" s="69"/>
      <c r="H230" s="58"/>
      <c r="I230" s="59">
        <f t="shared" si="42"/>
        <v>0</v>
      </c>
      <c r="J230" s="54">
        <f t="shared" si="36"/>
        <v>4.0000000000000036E-3</v>
      </c>
      <c r="K230" s="59">
        <f t="shared" si="37"/>
        <v>1798415.8651974853</v>
      </c>
      <c r="L230" s="59">
        <f t="shared" si="38"/>
        <v>7193.6634607899477</v>
      </c>
      <c r="M230" s="54">
        <f t="shared" si="39"/>
        <v>0</v>
      </c>
      <c r="N230" s="67">
        <f t="shared" si="40"/>
        <v>1798415.8651974853</v>
      </c>
      <c r="O230" s="67">
        <f t="shared" si="41"/>
        <v>0</v>
      </c>
      <c r="P230" s="55">
        <f t="shared" si="43"/>
        <v>0</v>
      </c>
      <c r="Q230" s="53"/>
      <c r="R230" s="53"/>
    </row>
    <row r="231" spans="2:18" outlineLevel="1" x14ac:dyDescent="0.5">
      <c r="B231" s="51">
        <v>219</v>
      </c>
      <c r="C231" s="52"/>
      <c r="D231" s="70"/>
      <c r="E231" s="57"/>
      <c r="F231" s="71">
        <f t="shared" si="35"/>
        <v>0</v>
      </c>
      <c r="G231" s="69"/>
      <c r="H231" s="58"/>
      <c r="I231" s="59">
        <f t="shared" si="42"/>
        <v>0</v>
      </c>
      <c r="J231" s="54">
        <f t="shared" si="36"/>
        <v>4.0000000000000036E-3</v>
      </c>
      <c r="K231" s="59">
        <f t="shared" si="37"/>
        <v>1798415.8651974853</v>
      </c>
      <c r="L231" s="59">
        <f t="shared" si="38"/>
        <v>7193.6634607899477</v>
      </c>
      <c r="M231" s="54">
        <f t="shared" si="39"/>
        <v>0</v>
      </c>
      <c r="N231" s="67">
        <f t="shared" si="40"/>
        <v>1798415.8651974853</v>
      </c>
      <c r="O231" s="67">
        <f t="shared" si="41"/>
        <v>0</v>
      </c>
      <c r="P231" s="55">
        <f t="shared" si="43"/>
        <v>0</v>
      </c>
      <c r="Q231" s="53"/>
      <c r="R231" s="53"/>
    </row>
    <row r="232" spans="2:18" outlineLevel="1" x14ac:dyDescent="0.5">
      <c r="B232" s="51">
        <v>220</v>
      </c>
      <c r="C232" s="52"/>
      <c r="D232" s="70"/>
      <c r="E232" s="57"/>
      <c r="F232" s="71">
        <f t="shared" si="35"/>
        <v>0</v>
      </c>
      <c r="G232" s="69"/>
      <c r="H232" s="58"/>
      <c r="I232" s="59">
        <f t="shared" si="42"/>
        <v>0</v>
      </c>
      <c r="J232" s="54">
        <f t="shared" si="36"/>
        <v>4.0000000000000036E-3</v>
      </c>
      <c r="K232" s="59">
        <f t="shared" si="37"/>
        <v>1798415.8651974853</v>
      </c>
      <c r="L232" s="59">
        <f t="shared" si="38"/>
        <v>7193.6634607899477</v>
      </c>
      <c r="M232" s="54">
        <f t="shared" si="39"/>
        <v>0</v>
      </c>
      <c r="N232" s="67">
        <f t="shared" si="40"/>
        <v>1798415.8651974853</v>
      </c>
      <c r="O232" s="67">
        <f t="shared" si="41"/>
        <v>0</v>
      </c>
      <c r="P232" s="55">
        <f t="shared" si="43"/>
        <v>0</v>
      </c>
      <c r="Q232" s="53"/>
      <c r="R232" s="53"/>
    </row>
    <row r="233" spans="2:18" outlineLevel="1" x14ac:dyDescent="0.5">
      <c r="B233" s="51">
        <v>221</v>
      </c>
      <c r="C233" s="52"/>
      <c r="D233" s="70"/>
      <c r="E233" s="57"/>
      <c r="F233" s="71">
        <f t="shared" si="35"/>
        <v>0</v>
      </c>
      <c r="G233" s="69"/>
      <c r="H233" s="58"/>
      <c r="I233" s="59">
        <f t="shared" si="42"/>
        <v>0</v>
      </c>
      <c r="J233" s="54">
        <f t="shared" si="36"/>
        <v>4.0000000000000036E-3</v>
      </c>
      <c r="K233" s="59">
        <f t="shared" si="37"/>
        <v>1798415.8651974853</v>
      </c>
      <c r="L233" s="59">
        <f t="shared" si="38"/>
        <v>7193.6634607899477</v>
      </c>
      <c r="M233" s="54">
        <f t="shared" si="39"/>
        <v>0</v>
      </c>
      <c r="N233" s="67">
        <f t="shared" si="40"/>
        <v>1798415.8651974853</v>
      </c>
      <c r="O233" s="67">
        <f t="shared" si="41"/>
        <v>0</v>
      </c>
      <c r="P233" s="55">
        <f t="shared" si="43"/>
        <v>0</v>
      </c>
      <c r="Q233" s="53"/>
      <c r="R233" s="53"/>
    </row>
    <row r="234" spans="2:18" outlineLevel="1" x14ac:dyDescent="0.5">
      <c r="B234" s="51">
        <v>222</v>
      </c>
      <c r="C234" s="52"/>
      <c r="D234" s="70"/>
      <c r="E234" s="57"/>
      <c r="F234" s="71">
        <f t="shared" ref="F234:F297" si="44">+D234*E234</f>
        <v>0</v>
      </c>
      <c r="G234" s="69"/>
      <c r="H234" s="58"/>
      <c r="I234" s="59">
        <f t="shared" si="42"/>
        <v>0</v>
      </c>
      <c r="J234" s="54">
        <f t="shared" ref="J234:J297" si="45">+J233+D234-G234</f>
        <v>4.0000000000000036E-3</v>
      </c>
      <c r="K234" s="59">
        <f t="shared" ref="K234:K297" si="46">+(L233+F234)/(J233+D234)</f>
        <v>1798415.8651974853</v>
      </c>
      <c r="L234" s="59">
        <f t="shared" ref="L234:L297" si="47">+J234*K234</f>
        <v>7193.6634607899477</v>
      </c>
      <c r="M234" s="54">
        <f t="shared" ref="M234:M297" si="48">+G234</f>
        <v>0</v>
      </c>
      <c r="N234" s="67">
        <f t="shared" ref="N234:N297" si="49">+K234</f>
        <v>1798415.8651974853</v>
      </c>
      <c r="O234" s="67">
        <f t="shared" ref="O234:O297" si="50">+N234*M234</f>
        <v>0</v>
      </c>
      <c r="P234" s="55">
        <f t="shared" si="43"/>
        <v>0</v>
      </c>
      <c r="Q234" s="53"/>
      <c r="R234" s="53"/>
    </row>
    <row r="235" spans="2:18" outlineLevel="1" x14ac:dyDescent="0.5">
      <c r="B235" s="51">
        <v>223</v>
      </c>
      <c r="C235" s="52"/>
      <c r="D235" s="70"/>
      <c r="E235" s="57"/>
      <c r="F235" s="71">
        <f t="shared" si="44"/>
        <v>0</v>
      </c>
      <c r="G235" s="69"/>
      <c r="H235" s="58"/>
      <c r="I235" s="59">
        <f t="shared" si="42"/>
        <v>0</v>
      </c>
      <c r="J235" s="54">
        <f t="shared" si="45"/>
        <v>4.0000000000000036E-3</v>
      </c>
      <c r="K235" s="59">
        <f t="shared" si="46"/>
        <v>1798415.8651974853</v>
      </c>
      <c r="L235" s="59">
        <f t="shared" si="47"/>
        <v>7193.6634607899477</v>
      </c>
      <c r="M235" s="54">
        <f t="shared" si="48"/>
        <v>0</v>
      </c>
      <c r="N235" s="67">
        <f t="shared" si="49"/>
        <v>1798415.8651974853</v>
      </c>
      <c r="O235" s="67">
        <f t="shared" si="50"/>
        <v>0</v>
      </c>
      <c r="P235" s="55">
        <f t="shared" si="43"/>
        <v>0</v>
      </c>
      <c r="Q235" s="53"/>
      <c r="R235" s="53"/>
    </row>
    <row r="236" spans="2:18" outlineLevel="1" x14ac:dyDescent="0.5">
      <c r="B236" s="51">
        <v>224</v>
      </c>
      <c r="C236" s="52"/>
      <c r="D236" s="70"/>
      <c r="E236" s="57"/>
      <c r="F236" s="71">
        <f t="shared" si="44"/>
        <v>0</v>
      </c>
      <c r="G236" s="69"/>
      <c r="H236" s="58"/>
      <c r="I236" s="59">
        <f t="shared" si="42"/>
        <v>0</v>
      </c>
      <c r="J236" s="54">
        <f t="shared" si="45"/>
        <v>4.0000000000000036E-3</v>
      </c>
      <c r="K236" s="59">
        <f t="shared" si="46"/>
        <v>1798415.8651974853</v>
      </c>
      <c r="L236" s="59">
        <f t="shared" si="47"/>
        <v>7193.6634607899477</v>
      </c>
      <c r="M236" s="54">
        <f t="shared" si="48"/>
        <v>0</v>
      </c>
      <c r="N236" s="67">
        <f t="shared" si="49"/>
        <v>1798415.8651974853</v>
      </c>
      <c r="O236" s="67">
        <f t="shared" si="50"/>
        <v>0</v>
      </c>
      <c r="P236" s="55">
        <f t="shared" si="43"/>
        <v>0</v>
      </c>
      <c r="Q236" s="53"/>
      <c r="R236" s="53"/>
    </row>
    <row r="237" spans="2:18" outlineLevel="1" x14ac:dyDescent="0.5">
      <c r="B237" s="51">
        <v>225</v>
      </c>
      <c r="C237" s="52"/>
      <c r="D237" s="70"/>
      <c r="E237" s="57"/>
      <c r="F237" s="71">
        <f t="shared" si="44"/>
        <v>0</v>
      </c>
      <c r="G237" s="69"/>
      <c r="H237" s="58"/>
      <c r="I237" s="59">
        <f t="shared" si="42"/>
        <v>0</v>
      </c>
      <c r="J237" s="54">
        <f t="shared" si="45"/>
        <v>4.0000000000000036E-3</v>
      </c>
      <c r="K237" s="59">
        <f t="shared" si="46"/>
        <v>1798415.8651974853</v>
      </c>
      <c r="L237" s="59">
        <f t="shared" si="47"/>
        <v>7193.6634607899477</v>
      </c>
      <c r="M237" s="54">
        <f t="shared" si="48"/>
        <v>0</v>
      </c>
      <c r="N237" s="67">
        <f t="shared" si="49"/>
        <v>1798415.8651974853</v>
      </c>
      <c r="O237" s="67">
        <f t="shared" si="50"/>
        <v>0</v>
      </c>
      <c r="P237" s="55">
        <f t="shared" si="43"/>
        <v>0</v>
      </c>
      <c r="Q237" s="53"/>
      <c r="R237" s="53"/>
    </row>
    <row r="238" spans="2:18" outlineLevel="1" x14ac:dyDescent="0.5">
      <c r="B238" s="51">
        <v>226</v>
      </c>
      <c r="C238" s="52"/>
      <c r="D238" s="70"/>
      <c r="E238" s="57"/>
      <c r="F238" s="71">
        <f t="shared" si="44"/>
        <v>0</v>
      </c>
      <c r="G238" s="69"/>
      <c r="H238" s="58"/>
      <c r="I238" s="59">
        <f t="shared" si="42"/>
        <v>0</v>
      </c>
      <c r="J238" s="54">
        <f t="shared" si="45"/>
        <v>4.0000000000000036E-3</v>
      </c>
      <c r="K238" s="59">
        <f t="shared" si="46"/>
        <v>1798415.8651974853</v>
      </c>
      <c r="L238" s="59">
        <f t="shared" si="47"/>
        <v>7193.6634607899477</v>
      </c>
      <c r="M238" s="54">
        <f t="shared" si="48"/>
        <v>0</v>
      </c>
      <c r="N238" s="67">
        <f t="shared" si="49"/>
        <v>1798415.8651974853</v>
      </c>
      <c r="O238" s="67">
        <f t="shared" si="50"/>
        <v>0</v>
      </c>
      <c r="P238" s="55">
        <f t="shared" si="43"/>
        <v>0</v>
      </c>
      <c r="Q238" s="53"/>
      <c r="R238" s="53"/>
    </row>
    <row r="239" spans="2:18" outlineLevel="1" x14ac:dyDescent="0.5">
      <c r="B239" s="51">
        <v>227</v>
      </c>
      <c r="C239" s="52"/>
      <c r="D239" s="70"/>
      <c r="E239" s="57"/>
      <c r="F239" s="71">
        <f t="shared" si="44"/>
        <v>0</v>
      </c>
      <c r="G239" s="69"/>
      <c r="H239" s="58"/>
      <c r="I239" s="59">
        <f t="shared" si="42"/>
        <v>0</v>
      </c>
      <c r="J239" s="54">
        <f t="shared" si="45"/>
        <v>4.0000000000000036E-3</v>
      </c>
      <c r="K239" s="59">
        <f t="shared" si="46"/>
        <v>1798415.8651974853</v>
      </c>
      <c r="L239" s="59">
        <f t="shared" si="47"/>
        <v>7193.6634607899477</v>
      </c>
      <c r="M239" s="54">
        <f t="shared" si="48"/>
        <v>0</v>
      </c>
      <c r="N239" s="67">
        <f t="shared" si="49"/>
        <v>1798415.8651974853</v>
      </c>
      <c r="O239" s="67">
        <f t="shared" si="50"/>
        <v>0</v>
      </c>
      <c r="P239" s="55">
        <f t="shared" si="43"/>
        <v>0</v>
      </c>
      <c r="Q239" s="53"/>
      <c r="R239" s="53"/>
    </row>
    <row r="240" spans="2:18" outlineLevel="1" x14ac:dyDescent="0.5">
      <c r="B240" s="51">
        <v>228</v>
      </c>
      <c r="C240" s="52"/>
      <c r="D240" s="70"/>
      <c r="E240" s="57"/>
      <c r="F240" s="71">
        <f t="shared" si="44"/>
        <v>0</v>
      </c>
      <c r="G240" s="69"/>
      <c r="H240" s="58"/>
      <c r="I240" s="59">
        <f t="shared" si="42"/>
        <v>0</v>
      </c>
      <c r="J240" s="54">
        <f t="shared" si="45"/>
        <v>4.0000000000000036E-3</v>
      </c>
      <c r="K240" s="59">
        <f t="shared" si="46"/>
        <v>1798415.8651974853</v>
      </c>
      <c r="L240" s="59">
        <f t="shared" si="47"/>
        <v>7193.6634607899477</v>
      </c>
      <c r="M240" s="54">
        <f t="shared" si="48"/>
        <v>0</v>
      </c>
      <c r="N240" s="67">
        <f t="shared" si="49"/>
        <v>1798415.8651974853</v>
      </c>
      <c r="O240" s="67">
        <f t="shared" si="50"/>
        <v>0</v>
      </c>
      <c r="P240" s="55">
        <f t="shared" si="43"/>
        <v>0</v>
      </c>
      <c r="Q240" s="53"/>
      <c r="R240" s="53"/>
    </row>
    <row r="241" spans="2:18" outlineLevel="1" x14ac:dyDescent="0.5">
      <c r="B241" s="51">
        <v>229</v>
      </c>
      <c r="C241" s="52"/>
      <c r="D241" s="70"/>
      <c r="E241" s="57"/>
      <c r="F241" s="71">
        <f t="shared" si="44"/>
        <v>0</v>
      </c>
      <c r="G241" s="69"/>
      <c r="H241" s="58"/>
      <c r="I241" s="59">
        <f t="shared" si="42"/>
        <v>0</v>
      </c>
      <c r="J241" s="54">
        <f t="shared" si="45"/>
        <v>4.0000000000000036E-3</v>
      </c>
      <c r="K241" s="59">
        <f t="shared" si="46"/>
        <v>1798415.8651974853</v>
      </c>
      <c r="L241" s="59">
        <f t="shared" si="47"/>
        <v>7193.6634607899477</v>
      </c>
      <c r="M241" s="54">
        <f t="shared" si="48"/>
        <v>0</v>
      </c>
      <c r="N241" s="67">
        <f t="shared" si="49"/>
        <v>1798415.8651974853</v>
      </c>
      <c r="O241" s="67">
        <f t="shared" si="50"/>
        <v>0</v>
      </c>
      <c r="P241" s="55">
        <f t="shared" si="43"/>
        <v>0</v>
      </c>
      <c r="Q241" s="53"/>
      <c r="R241" s="53"/>
    </row>
    <row r="242" spans="2:18" outlineLevel="1" x14ac:dyDescent="0.5">
      <c r="B242" s="51">
        <v>230</v>
      </c>
      <c r="C242" s="52"/>
      <c r="D242" s="70"/>
      <c r="E242" s="57"/>
      <c r="F242" s="71">
        <f t="shared" si="44"/>
        <v>0</v>
      </c>
      <c r="G242" s="69"/>
      <c r="H242" s="58"/>
      <c r="I242" s="59">
        <f t="shared" si="42"/>
        <v>0</v>
      </c>
      <c r="J242" s="54">
        <f t="shared" si="45"/>
        <v>4.0000000000000036E-3</v>
      </c>
      <c r="K242" s="59">
        <f t="shared" si="46"/>
        <v>1798415.8651974853</v>
      </c>
      <c r="L242" s="59">
        <f t="shared" si="47"/>
        <v>7193.6634607899477</v>
      </c>
      <c r="M242" s="54">
        <f t="shared" si="48"/>
        <v>0</v>
      </c>
      <c r="N242" s="67">
        <f t="shared" si="49"/>
        <v>1798415.8651974853</v>
      </c>
      <c r="O242" s="67">
        <f t="shared" si="50"/>
        <v>0</v>
      </c>
      <c r="P242" s="55">
        <f t="shared" si="43"/>
        <v>0</v>
      </c>
      <c r="Q242" s="53"/>
      <c r="R242" s="53"/>
    </row>
    <row r="243" spans="2:18" outlineLevel="1" x14ac:dyDescent="0.5">
      <c r="B243" s="51">
        <v>231</v>
      </c>
      <c r="C243" s="52"/>
      <c r="D243" s="70"/>
      <c r="E243" s="57"/>
      <c r="F243" s="71">
        <f t="shared" si="44"/>
        <v>0</v>
      </c>
      <c r="G243" s="69"/>
      <c r="H243" s="58"/>
      <c r="I243" s="59">
        <f t="shared" si="42"/>
        <v>0</v>
      </c>
      <c r="J243" s="54">
        <f t="shared" si="45"/>
        <v>4.0000000000000036E-3</v>
      </c>
      <c r="K243" s="59">
        <f t="shared" si="46"/>
        <v>1798415.8651974853</v>
      </c>
      <c r="L243" s="59">
        <f t="shared" si="47"/>
        <v>7193.6634607899477</v>
      </c>
      <c r="M243" s="54">
        <f t="shared" si="48"/>
        <v>0</v>
      </c>
      <c r="N243" s="67">
        <f t="shared" si="49"/>
        <v>1798415.8651974853</v>
      </c>
      <c r="O243" s="67">
        <f t="shared" si="50"/>
        <v>0</v>
      </c>
      <c r="P243" s="55">
        <f t="shared" si="43"/>
        <v>0</v>
      </c>
      <c r="Q243" s="53"/>
      <c r="R243" s="53"/>
    </row>
    <row r="244" spans="2:18" outlineLevel="1" x14ac:dyDescent="0.5">
      <c r="B244" s="51">
        <v>232</v>
      </c>
      <c r="C244" s="52"/>
      <c r="D244" s="70"/>
      <c r="E244" s="57"/>
      <c r="F244" s="71">
        <f t="shared" si="44"/>
        <v>0</v>
      </c>
      <c r="G244" s="69"/>
      <c r="H244" s="58"/>
      <c r="I244" s="59">
        <f t="shared" si="42"/>
        <v>0</v>
      </c>
      <c r="J244" s="54">
        <f t="shared" si="45"/>
        <v>4.0000000000000036E-3</v>
      </c>
      <c r="K244" s="59">
        <f t="shared" si="46"/>
        <v>1798415.8651974853</v>
      </c>
      <c r="L244" s="59">
        <f t="shared" si="47"/>
        <v>7193.6634607899477</v>
      </c>
      <c r="M244" s="54">
        <f t="shared" si="48"/>
        <v>0</v>
      </c>
      <c r="N244" s="67">
        <f t="shared" si="49"/>
        <v>1798415.8651974853</v>
      </c>
      <c r="O244" s="67">
        <f t="shared" si="50"/>
        <v>0</v>
      </c>
      <c r="P244" s="55">
        <f t="shared" si="43"/>
        <v>0</v>
      </c>
      <c r="Q244" s="53"/>
      <c r="R244" s="53"/>
    </row>
    <row r="245" spans="2:18" outlineLevel="1" x14ac:dyDescent="0.5">
      <c r="B245" s="51">
        <v>233</v>
      </c>
      <c r="C245" s="52"/>
      <c r="D245" s="70"/>
      <c r="E245" s="57"/>
      <c r="F245" s="71">
        <f t="shared" si="44"/>
        <v>0</v>
      </c>
      <c r="G245" s="69"/>
      <c r="H245" s="58"/>
      <c r="I245" s="59">
        <f t="shared" si="42"/>
        <v>0</v>
      </c>
      <c r="J245" s="54">
        <f t="shared" si="45"/>
        <v>4.0000000000000036E-3</v>
      </c>
      <c r="K245" s="59">
        <f t="shared" si="46"/>
        <v>1798415.8651974853</v>
      </c>
      <c r="L245" s="59">
        <f t="shared" si="47"/>
        <v>7193.6634607899477</v>
      </c>
      <c r="M245" s="54">
        <f t="shared" si="48"/>
        <v>0</v>
      </c>
      <c r="N245" s="67">
        <f t="shared" si="49"/>
        <v>1798415.8651974853</v>
      </c>
      <c r="O245" s="67">
        <f t="shared" si="50"/>
        <v>0</v>
      </c>
      <c r="P245" s="55">
        <f t="shared" si="43"/>
        <v>0</v>
      </c>
      <c r="Q245" s="53"/>
      <c r="R245" s="53"/>
    </row>
    <row r="246" spans="2:18" outlineLevel="1" x14ac:dyDescent="0.5">
      <c r="B246" s="51">
        <v>234</v>
      </c>
      <c r="C246" s="52"/>
      <c r="D246" s="70"/>
      <c r="E246" s="57"/>
      <c r="F246" s="71">
        <f t="shared" si="44"/>
        <v>0</v>
      </c>
      <c r="G246" s="69"/>
      <c r="H246" s="58"/>
      <c r="I246" s="59">
        <f t="shared" si="42"/>
        <v>0</v>
      </c>
      <c r="J246" s="54">
        <f t="shared" si="45"/>
        <v>4.0000000000000036E-3</v>
      </c>
      <c r="K246" s="59">
        <f t="shared" si="46"/>
        <v>1798415.8651974853</v>
      </c>
      <c r="L246" s="59">
        <f t="shared" si="47"/>
        <v>7193.6634607899477</v>
      </c>
      <c r="M246" s="54">
        <f t="shared" si="48"/>
        <v>0</v>
      </c>
      <c r="N246" s="67">
        <f t="shared" si="49"/>
        <v>1798415.8651974853</v>
      </c>
      <c r="O246" s="67">
        <f t="shared" si="50"/>
        <v>0</v>
      </c>
      <c r="P246" s="55">
        <f t="shared" si="43"/>
        <v>0</v>
      </c>
      <c r="Q246" s="53"/>
      <c r="R246" s="53"/>
    </row>
    <row r="247" spans="2:18" outlineLevel="1" x14ac:dyDescent="0.5">
      <c r="B247" s="51">
        <v>235</v>
      </c>
      <c r="C247" s="52"/>
      <c r="D247" s="70"/>
      <c r="E247" s="57"/>
      <c r="F247" s="71">
        <f t="shared" si="44"/>
        <v>0</v>
      </c>
      <c r="G247" s="69"/>
      <c r="H247" s="58"/>
      <c r="I247" s="59">
        <f t="shared" si="42"/>
        <v>0</v>
      </c>
      <c r="J247" s="54">
        <f t="shared" si="45"/>
        <v>4.0000000000000036E-3</v>
      </c>
      <c r="K247" s="59">
        <f t="shared" si="46"/>
        <v>1798415.8651974853</v>
      </c>
      <c r="L247" s="59">
        <f t="shared" si="47"/>
        <v>7193.6634607899477</v>
      </c>
      <c r="M247" s="54">
        <f t="shared" si="48"/>
        <v>0</v>
      </c>
      <c r="N247" s="67">
        <f t="shared" si="49"/>
        <v>1798415.8651974853</v>
      </c>
      <c r="O247" s="67">
        <f t="shared" si="50"/>
        <v>0</v>
      </c>
      <c r="P247" s="55">
        <f t="shared" si="43"/>
        <v>0</v>
      </c>
      <c r="Q247" s="53"/>
      <c r="R247" s="53"/>
    </row>
    <row r="248" spans="2:18" outlineLevel="1" x14ac:dyDescent="0.5">
      <c r="B248" s="51">
        <v>236</v>
      </c>
      <c r="C248" s="52"/>
      <c r="D248" s="70"/>
      <c r="E248" s="57"/>
      <c r="F248" s="71">
        <f t="shared" si="44"/>
        <v>0</v>
      </c>
      <c r="G248" s="69"/>
      <c r="H248" s="58"/>
      <c r="I248" s="59">
        <f t="shared" si="42"/>
        <v>0</v>
      </c>
      <c r="J248" s="54">
        <f t="shared" si="45"/>
        <v>4.0000000000000036E-3</v>
      </c>
      <c r="K248" s="59">
        <f t="shared" si="46"/>
        <v>1798415.8651974853</v>
      </c>
      <c r="L248" s="59">
        <f t="shared" si="47"/>
        <v>7193.6634607899477</v>
      </c>
      <c r="M248" s="54">
        <f t="shared" si="48"/>
        <v>0</v>
      </c>
      <c r="N248" s="67">
        <f t="shared" si="49"/>
        <v>1798415.8651974853</v>
      </c>
      <c r="O248" s="67">
        <f t="shared" si="50"/>
        <v>0</v>
      </c>
      <c r="P248" s="55">
        <f t="shared" si="43"/>
        <v>0</v>
      </c>
      <c r="Q248" s="53"/>
      <c r="R248" s="53"/>
    </row>
    <row r="249" spans="2:18" outlineLevel="1" x14ac:dyDescent="0.5">
      <c r="B249" s="51">
        <v>237</v>
      </c>
      <c r="C249" s="52"/>
      <c r="D249" s="70"/>
      <c r="E249" s="57"/>
      <c r="F249" s="71">
        <f t="shared" si="44"/>
        <v>0</v>
      </c>
      <c r="G249" s="69"/>
      <c r="H249" s="58"/>
      <c r="I249" s="59">
        <f t="shared" si="42"/>
        <v>0</v>
      </c>
      <c r="J249" s="54">
        <f t="shared" si="45"/>
        <v>4.0000000000000036E-3</v>
      </c>
      <c r="K249" s="59">
        <f t="shared" si="46"/>
        <v>1798415.8651974853</v>
      </c>
      <c r="L249" s="59">
        <f t="shared" si="47"/>
        <v>7193.6634607899477</v>
      </c>
      <c r="M249" s="54">
        <f t="shared" si="48"/>
        <v>0</v>
      </c>
      <c r="N249" s="67">
        <f t="shared" si="49"/>
        <v>1798415.8651974853</v>
      </c>
      <c r="O249" s="67">
        <f t="shared" si="50"/>
        <v>0</v>
      </c>
      <c r="P249" s="55">
        <f t="shared" si="43"/>
        <v>0</v>
      </c>
      <c r="Q249" s="53"/>
      <c r="R249" s="53"/>
    </row>
    <row r="250" spans="2:18" outlineLevel="1" x14ac:dyDescent="0.5">
      <c r="B250" s="51">
        <v>238</v>
      </c>
      <c r="C250" s="52"/>
      <c r="D250" s="70"/>
      <c r="E250" s="57"/>
      <c r="F250" s="71">
        <f t="shared" si="44"/>
        <v>0</v>
      </c>
      <c r="G250" s="69"/>
      <c r="H250" s="58"/>
      <c r="I250" s="59">
        <f t="shared" si="42"/>
        <v>0</v>
      </c>
      <c r="J250" s="54">
        <f t="shared" si="45"/>
        <v>4.0000000000000036E-3</v>
      </c>
      <c r="K250" s="59">
        <f t="shared" si="46"/>
        <v>1798415.8651974853</v>
      </c>
      <c r="L250" s="59">
        <f t="shared" si="47"/>
        <v>7193.6634607899477</v>
      </c>
      <c r="M250" s="54">
        <f t="shared" si="48"/>
        <v>0</v>
      </c>
      <c r="N250" s="67">
        <f t="shared" si="49"/>
        <v>1798415.8651974853</v>
      </c>
      <c r="O250" s="67">
        <f t="shared" si="50"/>
        <v>0</v>
      </c>
      <c r="P250" s="55">
        <f t="shared" si="43"/>
        <v>0</v>
      </c>
      <c r="Q250" s="53"/>
      <c r="R250" s="53"/>
    </row>
    <row r="251" spans="2:18" outlineLevel="1" x14ac:dyDescent="0.5">
      <c r="B251" s="51">
        <v>239</v>
      </c>
      <c r="C251" s="52"/>
      <c r="D251" s="70"/>
      <c r="E251" s="57"/>
      <c r="F251" s="71">
        <f t="shared" si="44"/>
        <v>0</v>
      </c>
      <c r="G251" s="69"/>
      <c r="H251" s="58"/>
      <c r="I251" s="59">
        <f t="shared" si="42"/>
        <v>0</v>
      </c>
      <c r="J251" s="54">
        <f t="shared" si="45"/>
        <v>4.0000000000000036E-3</v>
      </c>
      <c r="K251" s="59">
        <f t="shared" si="46"/>
        <v>1798415.8651974853</v>
      </c>
      <c r="L251" s="59">
        <f t="shared" si="47"/>
        <v>7193.6634607899477</v>
      </c>
      <c r="M251" s="54">
        <f t="shared" si="48"/>
        <v>0</v>
      </c>
      <c r="N251" s="67">
        <f t="shared" si="49"/>
        <v>1798415.8651974853</v>
      </c>
      <c r="O251" s="67">
        <f t="shared" si="50"/>
        <v>0</v>
      </c>
      <c r="P251" s="55">
        <f t="shared" si="43"/>
        <v>0</v>
      </c>
      <c r="Q251" s="53"/>
      <c r="R251" s="53"/>
    </row>
    <row r="252" spans="2:18" outlineLevel="1" x14ac:dyDescent="0.5">
      <c r="B252" s="51">
        <v>240</v>
      </c>
      <c r="C252" s="52"/>
      <c r="D252" s="70"/>
      <c r="E252" s="57"/>
      <c r="F252" s="71">
        <f t="shared" si="44"/>
        <v>0</v>
      </c>
      <c r="G252" s="69"/>
      <c r="H252" s="58"/>
      <c r="I252" s="59">
        <f t="shared" si="42"/>
        <v>0</v>
      </c>
      <c r="J252" s="54">
        <f t="shared" si="45"/>
        <v>4.0000000000000036E-3</v>
      </c>
      <c r="K252" s="59">
        <f t="shared" si="46"/>
        <v>1798415.8651974853</v>
      </c>
      <c r="L252" s="59">
        <f t="shared" si="47"/>
        <v>7193.6634607899477</v>
      </c>
      <c r="M252" s="54">
        <f t="shared" si="48"/>
        <v>0</v>
      </c>
      <c r="N252" s="67">
        <f t="shared" si="49"/>
        <v>1798415.8651974853</v>
      </c>
      <c r="O252" s="67">
        <f t="shared" si="50"/>
        <v>0</v>
      </c>
      <c r="P252" s="55">
        <f t="shared" si="43"/>
        <v>0</v>
      </c>
      <c r="Q252" s="53"/>
      <c r="R252" s="53"/>
    </row>
    <row r="253" spans="2:18" outlineLevel="1" x14ac:dyDescent="0.5">
      <c r="B253" s="51">
        <v>241</v>
      </c>
      <c r="C253" s="52"/>
      <c r="D253" s="70"/>
      <c r="E253" s="57"/>
      <c r="F253" s="71">
        <f t="shared" si="44"/>
        <v>0</v>
      </c>
      <c r="G253" s="69"/>
      <c r="H253" s="58"/>
      <c r="I253" s="59">
        <f t="shared" si="42"/>
        <v>0</v>
      </c>
      <c r="J253" s="54">
        <f t="shared" si="45"/>
        <v>4.0000000000000036E-3</v>
      </c>
      <c r="K253" s="59">
        <f t="shared" si="46"/>
        <v>1798415.8651974853</v>
      </c>
      <c r="L253" s="59">
        <f t="shared" si="47"/>
        <v>7193.6634607899477</v>
      </c>
      <c r="M253" s="54">
        <f t="shared" si="48"/>
        <v>0</v>
      </c>
      <c r="N253" s="67">
        <f t="shared" si="49"/>
        <v>1798415.8651974853</v>
      </c>
      <c r="O253" s="67">
        <f t="shared" si="50"/>
        <v>0</v>
      </c>
      <c r="P253" s="55">
        <f t="shared" si="43"/>
        <v>0</v>
      </c>
      <c r="Q253" s="53"/>
      <c r="R253" s="53"/>
    </row>
    <row r="254" spans="2:18" outlineLevel="1" x14ac:dyDescent="0.5">
      <c r="B254" s="51">
        <v>242</v>
      </c>
      <c r="C254" s="52"/>
      <c r="D254" s="70"/>
      <c r="E254" s="57"/>
      <c r="F254" s="71">
        <f t="shared" si="44"/>
        <v>0</v>
      </c>
      <c r="G254" s="69"/>
      <c r="H254" s="58"/>
      <c r="I254" s="59">
        <f t="shared" si="42"/>
        <v>0</v>
      </c>
      <c r="J254" s="54">
        <f t="shared" si="45"/>
        <v>4.0000000000000036E-3</v>
      </c>
      <c r="K254" s="59">
        <f t="shared" si="46"/>
        <v>1798415.8651974853</v>
      </c>
      <c r="L254" s="59">
        <f t="shared" si="47"/>
        <v>7193.6634607899477</v>
      </c>
      <c r="M254" s="54">
        <f t="shared" si="48"/>
        <v>0</v>
      </c>
      <c r="N254" s="67">
        <f t="shared" si="49"/>
        <v>1798415.8651974853</v>
      </c>
      <c r="O254" s="67">
        <f t="shared" si="50"/>
        <v>0</v>
      </c>
      <c r="P254" s="55">
        <f t="shared" si="43"/>
        <v>0</v>
      </c>
      <c r="Q254" s="53"/>
      <c r="R254" s="53"/>
    </row>
    <row r="255" spans="2:18" outlineLevel="1" x14ac:dyDescent="0.5">
      <c r="B255" s="51">
        <v>243</v>
      </c>
      <c r="C255" s="52"/>
      <c r="D255" s="70"/>
      <c r="E255" s="57"/>
      <c r="F255" s="71">
        <f t="shared" si="44"/>
        <v>0</v>
      </c>
      <c r="G255" s="69"/>
      <c r="H255" s="58"/>
      <c r="I255" s="59">
        <f t="shared" si="42"/>
        <v>0</v>
      </c>
      <c r="J255" s="54">
        <f t="shared" si="45"/>
        <v>4.0000000000000036E-3</v>
      </c>
      <c r="K255" s="59">
        <f t="shared" si="46"/>
        <v>1798415.8651974853</v>
      </c>
      <c r="L255" s="59">
        <f t="shared" si="47"/>
        <v>7193.6634607899477</v>
      </c>
      <c r="M255" s="54">
        <f t="shared" si="48"/>
        <v>0</v>
      </c>
      <c r="N255" s="67">
        <f t="shared" si="49"/>
        <v>1798415.8651974853</v>
      </c>
      <c r="O255" s="67">
        <f t="shared" si="50"/>
        <v>0</v>
      </c>
      <c r="P255" s="55">
        <f t="shared" si="43"/>
        <v>0</v>
      </c>
      <c r="Q255" s="53"/>
      <c r="R255" s="53"/>
    </row>
    <row r="256" spans="2:18" outlineLevel="1" x14ac:dyDescent="0.5">
      <c r="B256" s="51">
        <v>244</v>
      </c>
      <c r="C256" s="52"/>
      <c r="D256" s="70"/>
      <c r="E256" s="57"/>
      <c r="F256" s="71">
        <f t="shared" si="44"/>
        <v>0</v>
      </c>
      <c r="G256" s="69"/>
      <c r="H256" s="58"/>
      <c r="I256" s="59">
        <f t="shared" si="42"/>
        <v>0</v>
      </c>
      <c r="J256" s="54">
        <f t="shared" si="45"/>
        <v>4.0000000000000036E-3</v>
      </c>
      <c r="K256" s="59">
        <f t="shared" si="46"/>
        <v>1798415.8651974853</v>
      </c>
      <c r="L256" s="59">
        <f t="shared" si="47"/>
        <v>7193.6634607899477</v>
      </c>
      <c r="M256" s="54">
        <f t="shared" si="48"/>
        <v>0</v>
      </c>
      <c r="N256" s="67">
        <f t="shared" si="49"/>
        <v>1798415.8651974853</v>
      </c>
      <c r="O256" s="67">
        <f t="shared" si="50"/>
        <v>0</v>
      </c>
      <c r="P256" s="55">
        <f t="shared" si="43"/>
        <v>0</v>
      </c>
      <c r="Q256" s="53"/>
      <c r="R256" s="53"/>
    </row>
    <row r="257" spans="2:18" outlineLevel="1" x14ac:dyDescent="0.5">
      <c r="B257" s="51">
        <v>245</v>
      </c>
      <c r="C257" s="52"/>
      <c r="D257" s="70"/>
      <c r="E257" s="57"/>
      <c r="F257" s="71">
        <f t="shared" si="44"/>
        <v>0</v>
      </c>
      <c r="G257" s="69"/>
      <c r="H257" s="58"/>
      <c r="I257" s="59">
        <f t="shared" si="42"/>
        <v>0</v>
      </c>
      <c r="J257" s="54">
        <f t="shared" si="45"/>
        <v>4.0000000000000036E-3</v>
      </c>
      <c r="K257" s="59">
        <f t="shared" si="46"/>
        <v>1798415.8651974853</v>
      </c>
      <c r="L257" s="59">
        <f t="shared" si="47"/>
        <v>7193.6634607899477</v>
      </c>
      <c r="M257" s="54">
        <f t="shared" si="48"/>
        <v>0</v>
      </c>
      <c r="N257" s="67">
        <f t="shared" si="49"/>
        <v>1798415.8651974853</v>
      </c>
      <c r="O257" s="67">
        <f t="shared" si="50"/>
        <v>0</v>
      </c>
      <c r="P257" s="55">
        <f t="shared" si="43"/>
        <v>0</v>
      </c>
      <c r="Q257" s="53"/>
      <c r="R257" s="53"/>
    </row>
    <row r="258" spans="2:18" outlineLevel="1" x14ac:dyDescent="0.5">
      <c r="B258" s="51">
        <v>246</v>
      </c>
      <c r="C258" s="52"/>
      <c r="D258" s="70"/>
      <c r="E258" s="57"/>
      <c r="F258" s="71">
        <f t="shared" si="44"/>
        <v>0</v>
      </c>
      <c r="G258" s="69"/>
      <c r="H258" s="58"/>
      <c r="I258" s="59">
        <f t="shared" si="42"/>
        <v>0</v>
      </c>
      <c r="J258" s="54">
        <f t="shared" si="45"/>
        <v>4.0000000000000036E-3</v>
      </c>
      <c r="K258" s="59">
        <f t="shared" si="46"/>
        <v>1798415.8651974853</v>
      </c>
      <c r="L258" s="59">
        <f t="shared" si="47"/>
        <v>7193.6634607899477</v>
      </c>
      <c r="M258" s="54">
        <f t="shared" si="48"/>
        <v>0</v>
      </c>
      <c r="N258" s="67">
        <f t="shared" si="49"/>
        <v>1798415.8651974853</v>
      </c>
      <c r="O258" s="67">
        <f t="shared" si="50"/>
        <v>0</v>
      </c>
      <c r="P258" s="55">
        <f t="shared" si="43"/>
        <v>0</v>
      </c>
      <c r="Q258" s="53"/>
      <c r="R258" s="53"/>
    </row>
    <row r="259" spans="2:18" outlineLevel="1" x14ac:dyDescent="0.5">
      <c r="B259" s="51">
        <v>247</v>
      </c>
      <c r="C259" s="52"/>
      <c r="D259" s="70"/>
      <c r="E259" s="57"/>
      <c r="F259" s="71">
        <f t="shared" si="44"/>
        <v>0</v>
      </c>
      <c r="G259" s="69"/>
      <c r="H259" s="58"/>
      <c r="I259" s="59">
        <f t="shared" si="42"/>
        <v>0</v>
      </c>
      <c r="J259" s="54">
        <f t="shared" si="45"/>
        <v>4.0000000000000036E-3</v>
      </c>
      <c r="K259" s="59">
        <f t="shared" si="46"/>
        <v>1798415.8651974853</v>
      </c>
      <c r="L259" s="59">
        <f t="shared" si="47"/>
        <v>7193.6634607899477</v>
      </c>
      <c r="M259" s="54">
        <f t="shared" si="48"/>
        <v>0</v>
      </c>
      <c r="N259" s="67">
        <f t="shared" si="49"/>
        <v>1798415.8651974853</v>
      </c>
      <c r="O259" s="67">
        <f t="shared" si="50"/>
        <v>0</v>
      </c>
      <c r="P259" s="55">
        <f t="shared" si="43"/>
        <v>0</v>
      </c>
      <c r="Q259" s="53"/>
      <c r="R259" s="53"/>
    </row>
    <row r="260" spans="2:18" outlineLevel="1" x14ac:dyDescent="0.5">
      <c r="B260" s="51">
        <v>248</v>
      </c>
      <c r="C260" s="52"/>
      <c r="D260" s="70"/>
      <c r="E260" s="57"/>
      <c r="F260" s="71">
        <f t="shared" si="44"/>
        <v>0</v>
      </c>
      <c r="G260" s="69"/>
      <c r="H260" s="58"/>
      <c r="I260" s="59">
        <f t="shared" si="42"/>
        <v>0</v>
      </c>
      <c r="J260" s="54">
        <f t="shared" si="45"/>
        <v>4.0000000000000036E-3</v>
      </c>
      <c r="K260" s="59">
        <f t="shared" si="46"/>
        <v>1798415.8651974853</v>
      </c>
      <c r="L260" s="59">
        <f t="shared" si="47"/>
        <v>7193.6634607899477</v>
      </c>
      <c r="M260" s="54">
        <f t="shared" si="48"/>
        <v>0</v>
      </c>
      <c r="N260" s="67">
        <f t="shared" si="49"/>
        <v>1798415.8651974853</v>
      </c>
      <c r="O260" s="67">
        <f t="shared" si="50"/>
        <v>0</v>
      </c>
      <c r="P260" s="55">
        <f t="shared" si="43"/>
        <v>0</v>
      </c>
      <c r="Q260" s="53"/>
      <c r="R260" s="53"/>
    </row>
    <row r="261" spans="2:18" outlineLevel="1" x14ac:dyDescent="0.5">
      <c r="B261" s="51">
        <v>249</v>
      </c>
      <c r="C261" s="52"/>
      <c r="D261" s="70"/>
      <c r="E261" s="57"/>
      <c r="F261" s="71">
        <f t="shared" si="44"/>
        <v>0</v>
      </c>
      <c r="G261" s="69"/>
      <c r="H261" s="58"/>
      <c r="I261" s="59">
        <f t="shared" si="42"/>
        <v>0</v>
      </c>
      <c r="J261" s="54">
        <f t="shared" si="45"/>
        <v>4.0000000000000036E-3</v>
      </c>
      <c r="K261" s="59">
        <f t="shared" si="46"/>
        <v>1798415.8651974853</v>
      </c>
      <c r="L261" s="59">
        <f t="shared" si="47"/>
        <v>7193.6634607899477</v>
      </c>
      <c r="M261" s="54">
        <f t="shared" si="48"/>
        <v>0</v>
      </c>
      <c r="N261" s="67">
        <f t="shared" si="49"/>
        <v>1798415.8651974853</v>
      </c>
      <c r="O261" s="67">
        <f t="shared" si="50"/>
        <v>0</v>
      </c>
      <c r="P261" s="55">
        <f t="shared" si="43"/>
        <v>0</v>
      </c>
      <c r="Q261" s="53"/>
      <c r="R261" s="53"/>
    </row>
    <row r="262" spans="2:18" outlineLevel="1" x14ac:dyDescent="0.5">
      <c r="B262" s="51">
        <v>250</v>
      </c>
      <c r="C262" s="52"/>
      <c r="D262" s="70"/>
      <c r="E262" s="57"/>
      <c r="F262" s="71">
        <f t="shared" si="44"/>
        <v>0</v>
      </c>
      <c r="G262" s="69"/>
      <c r="H262" s="58"/>
      <c r="I262" s="59">
        <f t="shared" si="42"/>
        <v>0</v>
      </c>
      <c r="J262" s="54">
        <f t="shared" si="45"/>
        <v>4.0000000000000036E-3</v>
      </c>
      <c r="K262" s="59">
        <f t="shared" si="46"/>
        <v>1798415.8651974853</v>
      </c>
      <c r="L262" s="59">
        <f t="shared" si="47"/>
        <v>7193.6634607899477</v>
      </c>
      <c r="M262" s="54">
        <f t="shared" si="48"/>
        <v>0</v>
      </c>
      <c r="N262" s="67">
        <f t="shared" si="49"/>
        <v>1798415.8651974853</v>
      </c>
      <c r="O262" s="67">
        <f t="shared" si="50"/>
        <v>0</v>
      </c>
      <c r="P262" s="55">
        <f t="shared" si="43"/>
        <v>0</v>
      </c>
      <c r="Q262" s="53"/>
      <c r="R262" s="53"/>
    </row>
    <row r="263" spans="2:18" outlineLevel="1" x14ac:dyDescent="0.5">
      <c r="B263" s="51">
        <v>251</v>
      </c>
      <c r="C263" s="52"/>
      <c r="D263" s="70"/>
      <c r="E263" s="57"/>
      <c r="F263" s="71">
        <f t="shared" si="44"/>
        <v>0</v>
      </c>
      <c r="G263" s="69"/>
      <c r="H263" s="58"/>
      <c r="I263" s="59">
        <f t="shared" si="42"/>
        <v>0</v>
      </c>
      <c r="J263" s="54">
        <f t="shared" si="45"/>
        <v>4.0000000000000036E-3</v>
      </c>
      <c r="K263" s="59">
        <f t="shared" si="46"/>
        <v>1798415.8651974853</v>
      </c>
      <c r="L263" s="59">
        <f t="shared" si="47"/>
        <v>7193.6634607899477</v>
      </c>
      <c r="M263" s="54">
        <f t="shared" si="48"/>
        <v>0</v>
      </c>
      <c r="N263" s="67">
        <f t="shared" si="49"/>
        <v>1798415.8651974853</v>
      </c>
      <c r="O263" s="67">
        <f t="shared" si="50"/>
        <v>0</v>
      </c>
      <c r="P263" s="55">
        <f t="shared" si="43"/>
        <v>0</v>
      </c>
      <c r="Q263" s="53"/>
      <c r="R263" s="53"/>
    </row>
    <row r="264" spans="2:18" outlineLevel="1" x14ac:dyDescent="0.5">
      <c r="B264" s="51">
        <v>252</v>
      </c>
      <c r="C264" s="52"/>
      <c r="D264" s="70"/>
      <c r="E264" s="57"/>
      <c r="F264" s="71">
        <f t="shared" si="44"/>
        <v>0</v>
      </c>
      <c r="G264" s="69"/>
      <c r="H264" s="58"/>
      <c r="I264" s="59">
        <f t="shared" si="42"/>
        <v>0</v>
      </c>
      <c r="J264" s="54">
        <f t="shared" si="45"/>
        <v>4.0000000000000036E-3</v>
      </c>
      <c r="K264" s="59">
        <f t="shared" si="46"/>
        <v>1798415.8651974853</v>
      </c>
      <c r="L264" s="59">
        <f t="shared" si="47"/>
        <v>7193.6634607899477</v>
      </c>
      <c r="M264" s="54">
        <f t="shared" si="48"/>
        <v>0</v>
      </c>
      <c r="N264" s="67">
        <f t="shared" si="49"/>
        <v>1798415.8651974853</v>
      </c>
      <c r="O264" s="67">
        <f t="shared" si="50"/>
        <v>0</v>
      </c>
      <c r="P264" s="55">
        <f t="shared" si="43"/>
        <v>0</v>
      </c>
      <c r="Q264" s="53"/>
      <c r="R264" s="53"/>
    </row>
    <row r="265" spans="2:18" outlineLevel="1" x14ac:dyDescent="0.5">
      <c r="B265" s="51">
        <v>253</v>
      </c>
      <c r="C265" s="52"/>
      <c r="D265" s="70"/>
      <c r="E265" s="57"/>
      <c r="F265" s="71">
        <f t="shared" si="44"/>
        <v>0</v>
      </c>
      <c r="G265" s="69"/>
      <c r="H265" s="58"/>
      <c r="I265" s="59">
        <f t="shared" si="42"/>
        <v>0</v>
      </c>
      <c r="J265" s="54">
        <f t="shared" si="45"/>
        <v>4.0000000000000036E-3</v>
      </c>
      <c r="K265" s="59">
        <f t="shared" si="46"/>
        <v>1798415.8651974853</v>
      </c>
      <c r="L265" s="59">
        <f t="shared" si="47"/>
        <v>7193.6634607899477</v>
      </c>
      <c r="M265" s="54">
        <f t="shared" si="48"/>
        <v>0</v>
      </c>
      <c r="N265" s="67">
        <f t="shared" si="49"/>
        <v>1798415.8651974853</v>
      </c>
      <c r="O265" s="67">
        <f t="shared" si="50"/>
        <v>0</v>
      </c>
      <c r="P265" s="55">
        <f t="shared" si="43"/>
        <v>0</v>
      </c>
      <c r="Q265" s="53"/>
      <c r="R265" s="53"/>
    </row>
    <row r="266" spans="2:18" outlineLevel="1" x14ac:dyDescent="0.5">
      <c r="B266" s="51">
        <v>254</v>
      </c>
      <c r="C266" s="52"/>
      <c r="D266" s="70"/>
      <c r="E266" s="57"/>
      <c r="F266" s="71">
        <f t="shared" si="44"/>
        <v>0</v>
      </c>
      <c r="G266" s="69"/>
      <c r="H266" s="58"/>
      <c r="I266" s="59">
        <f t="shared" si="42"/>
        <v>0</v>
      </c>
      <c r="J266" s="54">
        <f t="shared" si="45"/>
        <v>4.0000000000000036E-3</v>
      </c>
      <c r="K266" s="59">
        <f t="shared" si="46"/>
        <v>1798415.8651974853</v>
      </c>
      <c r="L266" s="59">
        <f t="shared" si="47"/>
        <v>7193.6634607899477</v>
      </c>
      <c r="M266" s="54">
        <f t="shared" si="48"/>
        <v>0</v>
      </c>
      <c r="N266" s="67">
        <f t="shared" si="49"/>
        <v>1798415.8651974853</v>
      </c>
      <c r="O266" s="67">
        <f t="shared" si="50"/>
        <v>0</v>
      </c>
      <c r="P266" s="55">
        <f t="shared" si="43"/>
        <v>0</v>
      </c>
      <c r="Q266" s="53"/>
      <c r="R266" s="53"/>
    </row>
    <row r="267" spans="2:18" outlineLevel="1" x14ac:dyDescent="0.5">
      <c r="B267" s="51">
        <v>255</v>
      </c>
      <c r="C267" s="52"/>
      <c r="D267" s="70"/>
      <c r="E267" s="57"/>
      <c r="F267" s="71">
        <f t="shared" si="44"/>
        <v>0</v>
      </c>
      <c r="G267" s="69"/>
      <c r="H267" s="58"/>
      <c r="I267" s="59">
        <f t="shared" si="42"/>
        <v>0</v>
      </c>
      <c r="J267" s="54">
        <f t="shared" si="45"/>
        <v>4.0000000000000036E-3</v>
      </c>
      <c r="K267" s="59">
        <f t="shared" si="46"/>
        <v>1798415.8651974853</v>
      </c>
      <c r="L267" s="59">
        <f t="shared" si="47"/>
        <v>7193.6634607899477</v>
      </c>
      <c r="M267" s="54">
        <f t="shared" si="48"/>
        <v>0</v>
      </c>
      <c r="N267" s="67">
        <f t="shared" si="49"/>
        <v>1798415.8651974853</v>
      </c>
      <c r="O267" s="67">
        <f t="shared" si="50"/>
        <v>0</v>
      </c>
      <c r="P267" s="55">
        <f t="shared" si="43"/>
        <v>0</v>
      </c>
      <c r="Q267" s="53"/>
      <c r="R267" s="53"/>
    </row>
    <row r="268" spans="2:18" outlineLevel="1" x14ac:dyDescent="0.5">
      <c r="B268" s="51">
        <v>256</v>
      </c>
      <c r="C268" s="52"/>
      <c r="D268" s="70"/>
      <c r="E268" s="57"/>
      <c r="F268" s="71">
        <f t="shared" si="44"/>
        <v>0</v>
      </c>
      <c r="G268" s="69"/>
      <c r="H268" s="58"/>
      <c r="I268" s="59">
        <f t="shared" si="42"/>
        <v>0</v>
      </c>
      <c r="J268" s="54">
        <f t="shared" si="45"/>
        <v>4.0000000000000036E-3</v>
      </c>
      <c r="K268" s="59">
        <f t="shared" si="46"/>
        <v>1798415.8651974853</v>
      </c>
      <c r="L268" s="59">
        <f t="shared" si="47"/>
        <v>7193.6634607899477</v>
      </c>
      <c r="M268" s="54">
        <f t="shared" si="48"/>
        <v>0</v>
      </c>
      <c r="N268" s="67">
        <f t="shared" si="49"/>
        <v>1798415.8651974853</v>
      </c>
      <c r="O268" s="67">
        <f t="shared" si="50"/>
        <v>0</v>
      </c>
      <c r="P268" s="55">
        <f t="shared" si="43"/>
        <v>0</v>
      </c>
      <c r="Q268" s="53"/>
      <c r="R268" s="53"/>
    </row>
    <row r="269" spans="2:18" outlineLevel="1" x14ac:dyDescent="0.5">
      <c r="B269" s="51">
        <v>257</v>
      </c>
      <c r="C269" s="52"/>
      <c r="D269" s="70"/>
      <c r="E269" s="57"/>
      <c r="F269" s="71">
        <f t="shared" si="44"/>
        <v>0</v>
      </c>
      <c r="G269" s="69"/>
      <c r="H269" s="58"/>
      <c r="I269" s="59">
        <f t="shared" si="42"/>
        <v>0</v>
      </c>
      <c r="J269" s="54">
        <f t="shared" si="45"/>
        <v>4.0000000000000036E-3</v>
      </c>
      <c r="K269" s="59">
        <f t="shared" si="46"/>
        <v>1798415.8651974853</v>
      </c>
      <c r="L269" s="59">
        <f t="shared" si="47"/>
        <v>7193.6634607899477</v>
      </c>
      <c r="M269" s="54">
        <f t="shared" si="48"/>
        <v>0</v>
      </c>
      <c r="N269" s="67">
        <f t="shared" si="49"/>
        <v>1798415.8651974853</v>
      </c>
      <c r="O269" s="67">
        <f t="shared" si="50"/>
        <v>0</v>
      </c>
      <c r="P269" s="55">
        <f t="shared" si="43"/>
        <v>0</v>
      </c>
      <c r="Q269" s="53"/>
      <c r="R269" s="53"/>
    </row>
    <row r="270" spans="2:18" outlineLevel="1" x14ac:dyDescent="0.5">
      <c r="B270" s="51">
        <v>258</v>
      </c>
      <c r="C270" s="52"/>
      <c r="D270" s="70"/>
      <c r="E270" s="57"/>
      <c r="F270" s="71">
        <f t="shared" si="44"/>
        <v>0</v>
      </c>
      <c r="G270" s="69"/>
      <c r="H270" s="58"/>
      <c r="I270" s="59">
        <f t="shared" si="42"/>
        <v>0</v>
      </c>
      <c r="J270" s="54">
        <f t="shared" si="45"/>
        <v>4.0000000000000036E-3</v>
      </c>
      <c r="K270" s="59">
        <f t="shared" si="46"/>
        <v>1798415.8651974853</v>
      </c>
      <c r="L270" s="59">
        <f t="shared" si="47"/>
        <v>7193.6634607899477</v>
      </c>
      <c r="M270" s="54">
        <f t="shared" si="48"/>
        <v>0</v>
      </c>
      <c r="N270" s="67">
        <f t="shared" si="49"/>
        <v>1798415.8651974853</v>
      </c>
      <c r="O270" s="67">
        <f t="shared" si="50"/>
        <v>0</v>
      </c>
      <c r="P270" s="55">
        <f t="shared" si="43"/>
        <v>0</v>
      </c>
      <c r="Q270" s="53"/>
      <c r="R270" s="53"/>
    </row>
    <row r="271" spans="2:18" outlineLevel="1" x14ac:dyDescent="0.5">
      <c r="B271" s="51">
        <v>259</v>
      </c>
      <c r="C271" s="52"/>
      <c r="D271" s="70"/>
      <c r="E271" s="57"/>
      <c r="F271" s="71">
        <f t="shared" si="44"/>
        <v>0</v>
      </c>
      <c r="G271" s="69"/>
      <c r="H271" s="58"/>
      <c r="I271" s="59">
        <f t="shared" ref="I271:I334" si="51">+H271*G271</f>
        <v>0</v>
      </c>
      <c r="J271" s="54">
        <f t="shared" si="45"/>
        <v>4.0000000000000036E-3</v>
      </c>
      <c r="K271" s="59">
        <f t="shared" si="46"/>
        <v>1798415.8651974853</v>
      </c>
      <c r="L271" s="59">
        <f t="shared" si="47"/>
        <v>7193.6634607899477</v>
      </c>
      <c r="M271" s="54">
        <f t="shared" si="48"/>
        <v>0</v>
      </c>
      <c r="N271" s="67">
        <f t="shared" si="49"/>
        <v>1798415.8651974853</v>
      </c>
      <c r="O271" s="67">
        <f t="shared" si="50"/>
        <v>0</v>
      </c>
      <c r="P271" s="55">
        <f t="shared" ref="P271:P334" si="52">+I271-O271</f>
        <v>0</v>
      </c>
      <c r="Q271" s="53"/>
      <c r="R271" s="53"/>
    </row>
    <row r="272" spans="2:18" outlineLevel="1" x14ac:dyDescent="0.5">
      <c r="B272" s="51">
        <v>260</v>
      </c>
      <c r="C272" s="52"/>
      <c r="D272" s="70"/>
      <c r="E272" s="57"/>
      <c r="F272" s="71">
        <f t="shared" si="44"/>
        <v>0</v>
      </c>
      <c r="G272" s="69"/>
      <c r="H272" s="58"/>
      <c r="I272" s="59">
        <f t="shared" si="51"/>
        <v>0</v>
      </c>
      <c r="J272" s="54">
        <f t="shared" si="45"/>
        <v>4.0000000000000036E-3</v>
      </c>
      <c r="K272" s="59">
        <f t="shared" si="46"/>
        <v>1798415.8651974853</v>
      </c>
      <c r="L272" s="59">
        <f t="shared" si="47"/>
        <v>7193.6634607899477</v>
      </c>
      <c r="M272" s="54">
        <f t="shared" si="48"/>
        <v>0</v>
      </c>
      <c r="N272" s="67">
        <f t="shared" si="49"/>
        <v>1798415.8651974853</v>
      </c>
      <c r="O272" s="67">
        <f t="shared" si="50"/>
        <v>0</v>
      </c>
      <c r="P272" s="55">
        <f t="shared" si="52"/>
        <v>0</v>
      </c>
      <c r="Q272" s="53"/>
      <c r="R272" s="53"/>
    </row>
    <row r="273" spans="2:18" outlineLevel="1" x14ac:dyDescent="0.5">
      <c r="B273" s="51">
        <v>261</v>
      </c>
      <c r="C273" s="52"/>
      <c r="D273" s="70"/>
      <c r="E273" s="57"/>
      <c r="F273" s="71">
        <f t="shared" si="44"/>
        <v>0</v>
      </c>
      <c r="G273" s="69"/>
      <c r="H273" s="58"/>
      <c r="I273" s="59">
        <f t="shared" si="51"/>
        <v>0</v>
      </c>
      <c r="J273" s="54">
        <f t="shared" si="45"/>
        <v>4.0000000000000036E-3</v>
      </c>
      <c r="K273" s="59">
        <f t="shared" si="46"/>
        <v>1798415.8651974853</v>
      </c>
      <c r="L273" s="59">
        <f t="shared" si="47"/>
        <v>7193.6634607899477</v>
      </c>
      <c r="M273" s="54">
        <f t="shared" si="48"/>
        <v>0</v>
      </c>
      <c r="N273" s="67">
        <f t="shared" si="49"/>
        <v>1798415.8651974853</v>
      </c>
      <c r="O273" s="67">
        <f t="shared" si="50"/>
        <v>0</v>
      </c>
      <c r="P273" s="55">
        <f t="shared" si="52"/>
        <v>0</v>
      </c>
      <c r="Q273" s="53"/>
      <c r="R273" s="53"/>
    </row>
    <row r="274" spans="2:18" outlineLevel="1" x14ac:dyDescent="0.5">
      <c r="B274" s="51">
        <v>262</v>
      </c>
      <c r="C274" s="52"/>
      <c r="D274" s="70"/>
      <c r="E274" s="57"/>
      <c r="F274" s="71">
        <f t="shared" si="44"/>
        <v>0</v>
      </c>
      <c r="G274" s="69"/>
      <c r="H274" s="58"/>
      <c r="I274" s="59">
        <f t="shared" si="51"/>
        <v>0</v>
      </c>
      <c r="J274" s="54">
        <f t="shared" si="45"/>
        <v>4.0000000000000036E-3</v>
      </c>
      <c r="K274" s="59">
        <f t="shared" si="46"/>
        <v>1798415.8651974853</v>
      </c>
      <c r="L274" s="59">
        <f t="shared" si="47"/>
        <v>7193.6634607899477</v>
      </c>
      <c r="M274" s="54">
        <f t="shared" si="48"/>
        <v>0</v>
      </c>
      <c r="N274" s="67">
        <f t="shared" si="49"/>
        <v>1798415.8651974853</v>
      </c>
      <c r="O274" s="67">
        <f t="shared" si="50"/>
        <v>0</v>
      </c>
      <c r="P274" s="55">
        <f t="shared" si="52"/>
        <v>0</v>
      </c>
      <c r="Q274" s="53"/>
      <c r="R274" s="53"/>
    </row>
    <row r="275" spans="2:18" outlineLevel="1" x14ac:dyDescent="0.5">
      <c r="B275" s="51">
        <v>263</v>
      </c>
      <c r="C275" s="52"/>
      <c r="D275" s="70"/>
      <c r="E275" s="57"/>
      <c r="F275" s="71">
        <f t="shared" si="44"/>
        <v>0</v>
      </c>
      <c r="G275" s="69"/>
      <c r="H275" s="58"/>
      <c r="I275" s="59">
        <f t="shared" si="51"/>
        <v>0</v>
      </c>
      <c r="J275" s="54">
        <f t="shared" si="45"/>
        <v>4.0000000000000036E-3</v>
      </c>
      <c r="K275" s="59">
        <f t="shared" si="46"/>
        <v>1798415.8651974853</v>
      </c>
      <c r="L275" s="59">
        <f t="shared" si="47"/>
        <v>7193.6634607899477</v>
      </c>
      <c r="M275" s="54">
        <f t="shared" si="48"/>
        <v>0</v>
      </c>
      <c r="N275" s="67">
        <f t="shared" si="49"/>
        <v>1798415.8651974853</v>
      </c>
      <c r="O275" s="67">
        <f t="shared" si="50"/>
        <v>0</v>
      </c>
      <c r="P275" s="55">
        <f t="shared" si="52"/>
        <v>0</v>
      </c>
      <c r="Q275" s="53"/>
      <c r="R275" s="53"/>
    </row>
    <row r="276" spans="2:18" outlineLevel="1" x14ac:dyDescent="0.5">
      <c r="B276" s="51">
        <v>264</v>
      </c>
      <c r="C276" s="52"/>
      <c r="D276" s="70"/>
      <c r="E276" s="57"/>
      <c r="F276" s="71">
        <f t="shared" si="44"/>
        <v>0</v>
      </c>
      <c r="G276" s="69"/>
      <c r="H276" s="58"/>
      <c r="I276" s="59">
        <f t="shared" si="51"/>
        <v>0</v>
      </c>
      <c r="J276" s="54">
        <f t="shared" si="45"/>
        <v>4.0000000000000036E-3</v>
      </c>
      <c r="K276" s="59">
        <f t="shared" si="46"/>
        <v>1798415.8651974853</v>
      </c>
      <c r="L276" s="59">
        <f t="shared" si="47"/>
        <v>7193.6634607899477</v>
      </c>
      <c r="M276" s="54">
        <f t="shared" si="48"/>
        <v>0</v>
      </c>
      <c r="N276" s="67">
        <f t="shared" si="49"/>
        <v>1798415.8651974853</v>
      </c>
      <c r="O276" s="67">
        <f t="shared" si="50"/>
        <v>0</v>
      </c>
      <c r="P276" s="55">
        <f t="shared" si="52"/>
        <v>0</v>
      </c>
      <c r="Q276" s="53"/>
      <c r="R276" s="53"/>
    </row>
    <row r="277" spans="2:18" outlineLevel="1" x14ac:dyDescent="0.5">
      <c r="B277" s="51">
        <v>265</v>
      </c>
      <c r="C277" s="52"/>
      <c r="D277" s="70"/>
      <c r="E277" s="57"/>
      <c r="F277" s="71">
        <f t="shared" si="44"/>
        <v>0</v>
      </c>
      <c r="G277" s="69"/>
      <c r="H277" s="58"/>
      <c r="I277" s="59">
        <f t="shared" si="51"/>
        <v>0</v>
      </c>
      <c r="J277" s="54">
        <f t="shared" si="45"/>
        <v>4.0000000000000036E-3</v>
      </c>
      <c r="K277" s="59">
        <f t="shared" si="46"/>
        <v>1798415.8651974853</v>
      </c>
      <c r="L277" s="59">
        <f t="shared" si="47"/>
        <v>7193.6634607899477</v>
      </c>
      <c r="M277" s="54">
        <f t="shared" si="48"/>
        <v>0</v>
      </c>
      <c r="N277" s="67">
        <f t="shared" si="49"/>
        <v>1798415.8651974853</v>
      </c>
      <c r="O277" s="67">
        <f t="shared" si="50"/>
        <v>0</v>
      </c>
      <c r="P277" s="55">
        <f t="shared" si="52"/>
        <v>0</v>
      </c>
      <c r="Q277" s="53"/>
      <c r="R277" s="53"/>
    </row>
    <row r="278" spans="2:18" outlineLevel="1" x14ac:dyDescent="0.5">
      <c r="B278" s="51">
        <v>266</v>
      </c>
      <c r="C278" s="52"/>
      <c r="D278" s="70"/>
      <c r="E278" s="57"/>
      <c r="F278" s="71">
        <f t="shared" si="44"/>
        <v>0</v>
      </c>
      <c r="G278" s="69"/>
      <c r="H278" s="58"/>
      <c r="I278" s="59">
        <f t="shared" si="51"/>
        <v>0</v>
      </c>
      <c r="J278" s="54">
        <f t="shared" si="45"/>
        <v>4.0000000000000036E-3</v>
      </c>
      <c r="K278" s="59">
        <f t="shared" si="46"/>
        <v>1798415.8651974853</v>
      </c>
      <c r="L278" s="59">
        <f t="shared" si="47"/>
        <v>7193.6634607899477</v>
      </c>
      <c r="M278" s="54">
        <f t="shared" si="48"/>
        <v>0</v>
      </c>
      <c r="N278" s="67">
        <f t="shared" si="49"/>
        <v>1798415.8651974853</v>
      </c>
      <c r="O278" s="67">
        <f t="shared" si="50"/>
        <v>0</v>
      </c>
      <c r="P278" s="55">
        <f t="shared" si="52"/>
        <v>0</v>
      </c>
      <c r="Q278" s="53"/>
      <c r="R278" s="53"/>
    </row>
    <row r="279" spans="2:18" outlineLevel="1" x14ac:dyDescent="0.5">
      <c r="B279" s="51">
        <v>267</v>
      </c>
      <c r="C279" s="52"/>
      <c r="D279" s="70"/>
      <c r="E279" s="57"/>
      <c r="F279" s="71">
        <f t="shared" si="44"/>
        <v>0</v>
      </c>
      <c r="G279" s="69"/>
      <c r="H279" s="58"/>
      <c r="I279" s="59">
        <f t="shared" si="51"/>
        <v>0</v>
      </c>
      <c r="J279" s="54">
        <f t="shared" si="45"/>
        <v>4.0000000000000036E-3</v>
      </c>
      <c r="K279" s="59">
        <f t="shared" si="46"/>
        <v>1798415.8651974853</v>
      </c>
      <c r="L279" s="59">
        <f t="shared" si="47"/>
        <v>7193.6634607899477</v>
      </c>
      <c r="M279" s="54">
        <f t="shared" si="48"/>
        <v>0</v>
      </c>
      <c r="N279" s="67">
        <f t="shared" si="49"/>
        <v>1798415.8651974853</v>
      </c>
      <c r="O279" s="67">
        <f t="shared" si="50"/>
        <v>0</v>
      </c>
      <c r="P279" s="55">
        <f t="shared" si="52"/>
        <v>0</v>
      </c>
      <c r="Q279" s="53"/>
      <c r="R279" s="53"/>
    </row>
    <row r="280" spans="2:18" outlineLevel="1" x14ac:dyDescent="0.5">
      <c r="B280" s="51">
        <v>268</v>
      </c>
      <c r="C280" s="52"/>
      <c r="D280" s="70"/>
      <c r="E280" s="57"/>
      <c r="F280" s="71">
        <f t="shared" si="44"/>
        <v>0</v>
      </c>
      <c r="G280" s="69"/>
      <c r="H280" s="58"/>
      <c r="I280" s="59">
        <f t="shared" si="51"/>
        <v>0</v>
      </c>
      <c r="J280" s="54">
        <f t="shared" si="45"/>
        <v>4.0000000000000036E-3</v>
      </c>
      <c r="K280" s="59">
        <f t="shared" si="46"/>
        <v>1798415.8651974853</v>
      </c>
      <c r="L280" s="59">
        <f t="shared" si="47"/>
        <v>7193.6634607899477</v>
      </c>
      <c r="M280" s="54">
        <f t="shared" si="48"/>
        <v>0</v>
      </c>
      <c r="N280" s="67">
        <f t="shared" si="49"/>
        <v>1798415.8651974853</v>
      </c>
      <c r="O280" s="67">
        <f t="shared" si="50"/>
        <v>0</v>
      </c>
      <c r="P280" s="55">
        <f t="shared" si="52"/>
        <v>0</v>
      </c>
      <c r="Q280" s="53"/>
      <c r="R280" s="53"/>
    </row>
    <row r="281" spans="2:18" outlineLevel="1" x14ac:dyDescent="0.5">
      <c r="B281" s="51">
        <v>269</v>
      </c>
      <c r="C281" s="52"/>
      <c r="D281" s="70"/>
      <c r="E281" s="57"/>
      <c r="F281" s="71">
        <f t="shared" si="44"/>
        <v>0</v>
      </c>
      <c r="G281" s="69"/>
      <c r="H281" s="58"/>
      <c r="I281" s="59">
        <f t="shared" si="51"/>
        <v>0</v>
      </c>
      <c r="J281" s="54">
        <f t="shared" si="45"/>
        <v>4.0000000000000036E-3</v>
      </c>
      <c r="K281" s="59">
        <f t="shared" si="46"/>
        <v>1798415.8651974853</v>
      </c>
      <c r="L281" s="59">
        <f t="shared" si="47"/>
        <v>7193.6634607899477</v>
      </c>
      <c r="M281" s="54">
        <f t="shared" si="48"/>
        <v>0</v>
      </c>
      <c r="N281" s="67">
        <f t="shared" si="49"/>
        <v>1798415.8651974853</v>
      </c>
      <c r="O281" s="67">
        <f t="shared" si="50"/>
        <v>0</v>
      </c>
      <c r="P281" s="55">
        <f t="shared" si="52"/>
        <v>0</v>
      </c>
      <c r="Q281" s="53"/>
      <c r="R281" s="53"/>
    </row>
    <row r="282" spans="2:18" outlineLevel="1" x14ac:dyDescent="0.5">
      <c r="B282" s="51">
        <v>270</v>
      </c>
      <c r="C282" s="52"/>
      <c r="D282" s="70"/>
      <c r="E282" s="57"/>
      <c r="F282" s="71">
        <f t="shared" si="44"/>
        <v>0</v>
      </c>
      <c r="G282" s="69"/>
      <c r="H282" s="58"/>
      <c r="I282" s="59">
        <f t="shared" si="51"/>
        <v>0</v>
      </c>
      <c r="J282" s="54">
        <f t="shared" si="45"/>
        <v>4.0000000000000036E-3</v>
      </c>
      <c r="K282" s="59">
        <f t="shared" si="46"/>
        <v>1798415.8651974853</v>
      </c>
      <c r="L282" s="59">
        <f t="shared" si="47"/>
        <v>7193.6634607899477</v>
      </c>
      <c r="M282" s="54">
        <f t="shared" si="48"/>
        <v>0</v>
      </c>
      <c r="N282" s="67">
        <f t="shared" si="49"/>
        <v>1798415.8651974853</v>
      </c>
      <c r="O282" s="67">
        <f t="shared" si="50"/>
        <v>0</v>
      </c>
      <c r="P282" s="55">
        <f t="shared" si="52"/>
        <v>0</v>
      </c>
      <c r="Q282" s="53"/>
      <c r="R282" s="53"/>
    </row>
    <row r="283" spans="2:18" outlineLevel="1" x14ac:dyDescent="0.5">
      <c r="B283" s="51">
        <v>271</v>
      </c>
      <c r="C283" s="52"/>
      <c r="D283" s="70"/>
      <c r="E283" s="57"/>
      <c r="F283" s="71">
        <f t="shared" si="44"/>
        <v>0</v>
      </c>
      <c r="G283" s="69"/>
      <c r="H283" s="58"/>
      <c r="I283" s="59">
        <f t="shared" si="51"/>
        <v>0</v>
      </c>
      <c r="J283" s="54">
        <f t="shared" si="45"/>
        <v>4.0000000000000036E-3</v>
      </c>
      <c r="K283" s="59">
        <f t="shared" si="46"/>
        <v>1798415.8651974853</v>
      </c>
      <c r="L283" s="59">
        <f t="shared" si="47"/>
        <v>7193.6634607899477</v>
      </c>
      <c r="M283" s="54">
        <f t="shared" si="48"/>
        <v>0</v>
      </c>
      <c r="N283" s="67">
        <f t="shared" si="49"/>
        <v>1798415.8651974853</v>
      </c>
      <c r="O283" s="67">
        <f t="shared" si="50"/>
        <v>0</v>
      </c>
      <c r="P283" s="55">
        <f t="shared" si="52"/>
        <v>0</v>
      </c>
      <c r="Q283" s="53"/>
      <c r="R283" s="53"/>
    </row>
    <row r="284" spans="2:18" outlineLevel="1" x14ac:dyDescent="0.5">
      <c r="B284" s="51">
        <v>272</v>
      </c>
      <c r="C284" s="52"/>
      <c r="D284" s="70"/>
      <c r="E284" s="57"/>
      <c r="F284" s="71">
        <f t="shared" si="44"/>
        <v>0</v>
      </c>
      <c r="G284" s="69"/>
      <c r="H284" s="58"/>
      <c r="I284" s="59">
        <f t="shared" si="51"/>
        <v>0</v>
      </c>
      <c r="J284" s="54">
        <f t="shared" si="45"/>
        <v>4.0000000000000036E-3</v>
      </c>
      <c r="K284" s="59">
        <f t="shared" si="46"/>
        <v>1798415.8651974853</v>
      </c>
      <c r="L284" s="59">
        <f t="shared" si="47"/>
        <v>7193.6634607899477</v>
      </c>
      <c r="M284" s="54">
        <f t="shared" si="48"/>
        <v>0</v>
      </c>
      <c r="N284" s="67">
        <f t="shared" si="49"/>
        <v>1798415.8651974853</v>
      </c>
      <c r="O284" s="67">
        <f t="shared" si="50"/>
        <v>0</v>
      </c>
      <c r="P284" s="55">
        <f t="shared" si="52"/>
        <v>0</v>
      </c>
      <c r="Q284" s="53"/>
      <c r="R284" s="53"/>
    </row>
    <row r="285" spans="2:18" outlineLevel="1" x14ac:dyDescent="0.5">
      <c r="B285" s="51">
        <v>273</v>
      </c>
      <c r="C285" s="52"/>
      <c r="D285" s="70"/>
      <c r="E285" s="57"/>
      <c r="F285" s="71">
        <f t="shared" si="44"/>
        <v>0</v>
      </c>
      <c r="G285" s="69"/>
      <c r="H285" s="58"/>
      <c r="I285" s="59">
        <f t="shared" si="51"/>
        <v>0</v>
      </c>
      <c r="J285" s="54">
        <f t="shared" si="45"/>
        <v>4.0000000000000036E-3</v>
      </c>
      <c r="K285" s="59">
        <f t="shared" si="46"/>
        <v>1798415.8651974853</v>
      </c>
      <c r="L285" s="59">
        <f t="shared" si="47"/>
        <v>7193.6634607899477</v>
      </c>
      <c r="M285" s="54">
        <f t="shared" si="48"/>
        <v>0</v>
      </c>
      <c r="N285" s="67">
        <f t="shared" si="49"/>
        <v>1798415.8651974853</v>
      </c>
      <c r="O285" s="67">
        <f t="shared" si="50"/>
        <v>0</v>
      </c>
      <c r="P285" s="55">
        <f t="shared" si="52"/>
        <v>0</v>
      </c>
      <c r="Q285" s="53"/>
      <c r="R285" s="53"/>
    </row>
    <row r="286" spans="2:18" outlineLevel="1" x14ac:dyDescent="0.5">
      <c r="B286" s="51">
        <v>274</v>
      </c>
      <c r="C286" s="52"/>
      <c r="D286" s="70"/>
      <c r="E286" s="57"/>
      <c r="F286" s="71">
        <f t="shared" si="44"/>
        <v>0</v>
      </c>
      <c r="G286" s="69"/>
      <c r="H286" s="58"/>
      <c r="I286" s="59">
        <f t="shared" si="51"/>
        <v>0</v>
      </c>
      <c r="J286" s="54">
        <f t="shared" si="45"/>
        <v>4.0000000000000036E-3</v>
      </c>
      <c r="K286" s="59">
        <f t="shared" si="46"/>
        <v>1798415.8651974853</v>
      </c>
      <c r="L286" s="59">
        <f t="shared" si="47"/>
        <v>7193.6634607899477</v>
      </c>
      <c r="M286" s="54">
        <f t="shared" si="48"/>
        <v>0</v>
      </c>
      <c r="N286" s="67">
        <f t="shared" si="49"/>
        <v>1798415.8651974853</v>
      </c>
      <c r="O286" s="67">
        <f t="shared" si="50"/>
        <v>0</v>
      </c>
      <c r="P286" s="55">
        <f t="shared" si="52"/>
        <v>0</v>
      </c>
      <c r="Q286" s="53"/>
      <c r="R286" s="53"/>
    </row>
    <row r="287" spans="2:18" outlineLevel="1" x14ac:dyDescent="0.5">
      <c r="B287" s="51">
        <v>275</v>
      </c>
      <c r="C287" s="52"/>
      <c r="D287" s="70"/>
      <c r="E287" s="57"/>
      <c r="F287" s="71">
        <f t="shared" si="44"/>
        <v>0</v>
      </c>
      <c r="G287" s="69"/>
      <c r="H287" s="58"/>
      <c r="I287" s="59">
        <f t="shared" si="51"/>
        <v>0</v>
      </c>
      <c r="J287" s="54">
        <f t="shared" si="45"/>
        <v>4.0000000000000036E-3</v>
      </c>
      <c r="K287" s="59">
        <f t="shared" si="46"/>
        <v>1798415.8651974853</v>
      </c>
      <c r="L287" s="59">
        <f t="shared" si="47"/>
        <v>7193.6634607899477</v>
      </c>
      <c r="M287" s="54">
        <f t="shared" si="48"/>
        <v>0</v>
      </c>
      <c r="N287" s="67">
        <f t="shared" si="49"/>
        <v>1798415.8651974853</v>
      </c>
      <c r="O287" s="67">
        <f t="shared" si="50"/>
        <v>0</v>
      </c>
      <c r="P287" s="55">
        <f t="shared" si="52"/>
        <v>0</v>
      </c>
      <c r="Q287" s="53"/>
      <c r="R287" s="53"/>
    </row>
    <row r="288" spans="2:18" outlineLevel="1" x14ac:dyDescent="0.5">
      <c r="B288" s="51">
        <v>276</v>
      </c>
      <c r="C288" s="52"/>
      <c r="D288" s="70"/>
      <c r="E288" s="57"/>
      <c r="F288" s="71">
        <f t="shared" si="44"/>
        <v>0</v>
      </c>
      <c r="G288" s="69"/>
      <c r="H288" s="58"/>
      <c r="I288" s="59">
        <f t="shared" si="51"/>
        <v>0</v>
      </c>
      <c r="J288" s="54">
        <f t="shared" si="45"/>
        <v>4.0000000000000036E-3</v>
      </c>
      <c r="K288" s="59">
        <f t="shared" si="46"/>
        <v>1798415.8651974853</v>
      </c>
      <c r="L288" s="59">
        <f t="shared" si="47"/>
        <v>7193.6634607899477</v>
      </c>
      <c r="M288" s="54">
        <f t="shared" si="48"/>
        <v>0</v>
      </c>
      <c r="N288" s="67">
        <f t="shared" si="49"/>
        <v>1798415.8651974853</v>
      </c>
      <c r="O288" s="67">
        <f t="shared" si="50"/>
        <v>0</v>
      </c>
      <c r="P288" s="55">
        <f t="shared" si="52"/>
        <v>0</v>
      </c>
      <c r="Q288" s="53"/>
      <c r="R288" s="53"/>
    </row>
    <row r="289" spans="2:18" outlineLevel="1" x14ac:dyDescent="0.5">
      <c r="B289" s="51">
        <v>277</v>
      </c>
      <c r="C289" s="52"/>
      <c r="D289" s="70"/>
      <c r="E289" s="57"/>
      <c r="F289" s="71">
        <f t="shared" si="44"/>
        <v>0</v>
      </c>
      <c r="G289" s="69"/>
      <c r="H289" s="58"/>
      <c r="I289" s="59">
        <f t="shared" si="51"/>
        <v>0</v>
      </c>
      <c r="J289" s="54">
        <f t="shared" si="45"/>
        <v>4.0000000000000036E-3</v>
      </c>
      <c r="K289" s="59">
        <f t="shared" si="46"/>
        <v>1798415.8651974853</v>
      </c>
      <c r="L289" s="59">
        <f t="shared" si="47"/>
        <v>7193.6634607899477</v>
      </c>
      <c r="M289" s="54">
        <f t="shared" si="48"/>
        <v>0</v>
      </c>
      <c r="N289" s="67">
        <f t="shared" si="49"/>
        <v>1798415.8651974853</v>
      </c>
      <c r="O289" s="67">
        <f t="shared" si="50"/>
        <v>0</v>
      </c>
      <c r="P289" s="55">
        <f t="shared" si="52"/>
        <v>0</v>
      </c>
      <c r="Q289" s="53"/>
      <c r="R289" s="53"/>
    </row>
    <row r="290" spans="2:18" outlineLevel="1" x14ac:dyDescent="0.5">
      <c r="B290" s="51">
        <v>278</v>
      </c>
      <c r="C290" s="52"/>
      <c r="D290" s="70"/>
      <c r="E290" s="57"/>
      <c r="F290" s="71">
        <f t="shared" si="44"/>
        <v>0</v>
      </c>
      <c r="G290" s="69"/>
      <c r="H290" s="58"/>
      <c r="I290" s="59">
        <f t="shared" si="51"/>
        <v>0</v>
      </c>
      <c r="J290" s="54">
        <f t="shared" si="45"/>
        <v>4.0000000000000036E-3</v>
      </c>
      <c r="K290" s="59">
        <f t="shared" si="46"/>
        <v>1798415.8651974853</v>
      </c>
      <c r="L290" s="59">
        <f t="shared" si="47"/>
        <v>7193.6634607899477</v>
      </c>
      <c r="M290" s="54">
        <f t="shared" si="48"/>
        <v>0</v>
      </c>
      <c r="N290" s="67">
        <f t="shared" si="49"/>
        <v>1798415.8651974853</v>
      </c>
      <c r="O290" s="67">
        <f t="shared" si="50"/>
        <v>0</v>
      </c>
      <c r="P290" s="55">
        <f t="shared" si="52"/>
        <v>0</v>
      </c>
      <c r="Q290" s="53"/>
      <c r="R290" s="53"/>
    </row>
    <row r="291" spans="2:18" outlineLevel="1" x14ac:dyDescent="0.5">
      <c r="B291" s="51">
        <v>279</v>
      </c>
      <c r="C291" s="52"/>
      <c r="D291" s="70"/>
      <c r="E291" s="57"/>
      <c r="F291" s="71">
        <f t="shared" si="44"/>
        <v>0</v>
      </c>
      <c r="G291" s="69"/>
      <c r="H291" s="58"/>
      <c r="I291" s="59">
        <f t="shared" si="51"/>
        <v>0</v>
      </c>
      <c r="J291" s="54">
        <f t="shared" si="45"/>
        <v>4.0000000000000036E-3</v>
      </c>
      <c r="K291" s="59">
        <f t="shared" si="46"/>
        <v>1798415.8651974853</v>
      </c>
      <c r="L291" s="59">
        <f t="shared" si="47"/>
        <v>7193.6634607899477</v>
      </c>
      <c r="M291" s="54">
        <f t="shared" si="48"/>
        <v>0</v>
      </c>
      <c r="N291" s="67">
        <f t="shared" si="49"/>
        <v>1798415.8651974853</v>
      </c>
      <c r="O291" s="67">
        <f t="shared" si="50"/>
        <v>0</v>
      </c>
      <c r="P291" s="55">
        <f t="shared" si="52"/>
        <v>0</v>
      </c>
      <c r="Q291" s="53"/>
      <c r="R291" s="53"/>
    </row>
    <row r="292" spans="2:18" outlineLevel="1" x14ac:dyDescent="0.5">
      <c r="B292" s="51">
        <v>280</v>
      </c>
      <c r="C292" s="52"/>
      <c r="D292" s="70"/>
      <c r="E292" s="57"/>
      <c r="F292" s="71">
        <f t="shared" si="44"/>
        <v>0</v>
      </c>
      <c r="G292" s="69"/>
      <c r="H292" s="58"/>
      <c r="I292" s="59">
        <f t="shared" si="51"/>
        <v>0</v>
      </c>
      <c r="J292" s="54">
        <f t="shared" si="45"/>
        <v>4.0000000000000036E-3</v>
      </c>
      <c r="K292" s="59">
        <f t="shared" si="46"/>
        <v>1798415.8651974853</v>
      </c>
      <c r="L292" s="59">
        <f t="shared" si="47"/>
        <v>7193.6634607899477</v>
      </c>
      <c r="M292" s="54">
        <f t="shared" si="48"/>
        <v>0</v>
      </c>
      <c r="N292" s="67">
        <f t="shared" si="49"/>
        <v>1798415.8651974853</v>
      </c>
      <c r="O292" s="67">
        <f t="shared" si="50"/>
        <v>0</v>
      </c>
      <c r="P292" s="55">
        <f t="shared" si="52"/>
        <v>0</v>
      </c>
      <c r="Q292" s="53"/>
      <c r="R292" s="53"/>
    </row>
    <row r="293" spans="2:18" outlineLevel="1" x14ac:dyDescent="0.5">
      <c r="B293" s="51">
        <v>281</v>
      </c>
      <c r="C293" s="52"/>
      <c r="D293" s="70"/>
      <c r="E293" s="57"/>
      <c r="F293" s="71">
        <f t="shared" si="44"/>
        <v>0</v>
      </c>
      <c r="G293" s="69"/>
      <c r="H293" s="58"/>
      <c r="I293" s="59">
        <f t="shared" si="51"/>
        <v>0</v>
      </c>
      <c r="J293" s="54">
        <f t="shared" si="45"/>
        <v>4.0000000000000036E-3</v>
      </c>
      <c r="K293" s="59">
        <f t="shared" si="46"/>
        <v>1798415.8651974853</v>
      </c>
      <c r="L293" s="59">
        <f t="shared" si="47"/>
        <v>7193.6634607899477</v>
      </c>
      <c r="M293" s="54">
        <f t="shared" si="48"/>
        <v>0</v>
      </c>
      <c r="N293" s="67">
        <f t="shared" si="49"/>
        <v>1798415.8651974853</v>
      </c>
      <c r="O293" s="67">
        <f t="shared" si="50"/>
        <v>0</v>
      </c>
      <c r="P293" s="55">
        <f t="shared" si="52"/>
        <v>0</v>
      </c>
      <c r="Q293" s="53"/>
      <c r="R293" s="53"/>
    </row>
    <row r="294" spans="2:18" outlineLevel="1" x14ac:dyDescent="0.5">
      <c r="B294" s="51">
        <v>282</v>
      </c>
      <c r="C294" s="52"/>
      <c r="D294" s="70"/>
      <c r="E294" s="57"/>
      <c r="F294" s="71">
        <f t="shared" si="44"/>
        <v>0</v>
      </c>
      <c r="G294" s="69"/>
      <c r="H294" s="58"/>
      <c r="I294" s="59">
        <f t="shared" si="51"/>
        <v>0</v>
      </c>
      <c r="J294" s="54">
        <f t="shared" si="45"/>
        <v>4.0000000000000036E-3</v>
      </c>
      <c r="K294" s="59">
        <f t="shared" si="46"/>
        <v>1798415.8651974853</v>
      </c>
      <c r="L294" s="59">
        <f t="shared" si="47"/>
        <v>7193.6634607899477</v>
      </c>
      <c r="M294" s="54">
        <f t="shared" si="48"/>
        <v>0</v>
      </c>
      <c r="N294" s="67">
        <f t="shared" si="49"/>
        <v>1798415.8651974853</v>
      </c>
      <c r="O294" s="67">
        <f t="shared" si="50"/>
        <v>0</v>
      </c>
      <c r="P294" s="55">
        <f t="shared" si="52"/>
        <v>0</v>
      </c>
      <c r="Q294" s="53"/>
      <c r="R294" s="53"/>
    </row>
    <row r="295" spans="2:18" outlineLevel="1" x14ac:dyDescent="0.5">
      <c r="B295" s="51">
        <v>283</v>
      </c>
      <c r="C295" s="52"/>
      <c r="D295" s="70"/>
      <c r="E295" s="57"/>
      <c r="F295" s="71">
        <f t="shared" si="44"/>
        <v>0</v>
      </c>
      <c r="G295" s="69"/>
      <c r="H295" s="58"/>
      <c r="I295" s="59">
        <f t="shared" si="51"/>
        <v>0</v>
      </c>
      <c r="J295" s="54">
        <f t="shared" si="45"/>
        <v>4.0000000000000036E-3</v>
      </c>
      <c r="K295" s="59">
        <f t="shared" si="46"/>
        <v>1798415.8651974853</v>
      </c>
      <c r="L295" s="59">
        <f t="shared" si="47"/>
        <v>7193.6634607899477</v>
      </c>
      <c r="M295" s="54">
        <f t="shared" si="48"/>
        <v>0</v>
      </c>
      <c r="N295" s="67">
        <f t="shared" si="49"/>
        <v>1798415.8651974853</v>
      </c>
      <c r="O295" s="67">
        <f t="shared" si="50"/>
        <v>0</v>
      </c>
      <c r="P295" s="55">
        <f t="shared" si="52"/>
        <v>0</v>
      </c>
      <c r="Q295" s="53"/>
      <c r="R295" s="53"/>
    </row>
    <row r="296" spans="2:18" outlineLevel="1" x14ac:dyDescent="0.5">
      <c r="B296" s="51">
        <v>284</v>
      </c>
      <c r="C296" s="52"/>
      <c r="D296" s="70"/>
      <c r="E296" s="57"/>
      <c r="F296" s="71">
        <f t="shared" si="44"/>
        <v>0</v>
      </c>
      <c r="G296" s="69"/>
      <c r="H296" s="58"/>
      <c r="I296" s="59">
        <f t="shared" si="51"/>
        <v>0</v>
      </c>
      <c r="J296" s="54">
        <f t="shared" si="45"/>
        <v>4.0000000000000036E-3</v>
      </c>
      <c r="K296" s="59">
        <f t="shared" si="46"/>
        <v>1798415.8651974853</v>
      </c>
      <c r="L296" s="59">
        <f t="shared" si="47"/>
        <v>7193.6634607899477</v>
      </c>
      <c r="M296" s="54">
        <f t="shared" si="48"/>
        <v>0</v>
      </c>
      <c r="N296" s="67">
        <f t="shared" si="49"/>
        <v>1798415.8651974853</v>
      </c>
      <c r="O296" s="67">
        <f t="shared" si="50"/>
        <v>0</v>
      </c>
      <c r="P296" s="55">
        <f t="shared" si="52"/>
        <v>0</v>
      </c>
      <c r="Q296" s="53"/>
      <c r="R296" s="53"/>
    </row>
    <row r="297" spans="2:18" outlineLevel="1" x14ac:dyDescent="0.5">
      <c r="B297" s="51">
        <v>285</v>
      </c>
      <c r="C297" s="52"/>
      <c r="D297" s="70"/>
      <c r="E297" s="57"/>
      <c r="F297" s="71">
        <f t="shared" si="44"/>
        <v>0</v>
      </c>
      <c r="G297" s="69"/>
      <c r="H297" s="58"/>
      <c r="I297" s="59">
        <f t="shared" si="51"/>
        <v>0</v>
      </c>
      <c r="J297" s="54">
        <f t="shared" si="45"/>
        <v>4.0000000000000036E-3</v>
      </c>
      <c r="K297" s="59">
        <f t="shared" si="46"/>
        <v>1798415.8651974853</v>
      </c>
      <c r="L297" s="59">
        <f t="shared" si="47"/>
        <v>7193.6634607899477</v>
      </c>
      <c r="M297" s="54">
        <f t="shared" si="48"/>
        <v>0</v>
      </c>
      <c r="N297" s="67">
        <f t="shared" si="49"/>
        <v>1798415.8651974853</v>
      </c>
      <c r="O297" s="67">
        <f t="shared" si="50"/>
        <v>0</v>
      </c>
      <c r="P297" s="55">
        <f t="shared" si="52"/>
        <v>0</v>
      </c>
      <c r="Q297" s="53"/>
      <c r="R297" s="53"/>
    </row>
    <row r="298" spans="2:18" outlineLevel="1" x14ac:dyDescent="0.5">
      <c r="B298" s="51">
        <v>286</v>
      </c>
      <c r="C298" s="52"/>
      <c r="D298" s="70"/>
      <c r="E298" s="57"/>
      <c r="F298" s="71">
        <f t="shared" ref="F298:F361" si="53">+D298*E298</f>
        <v>0</v>
      </c>
      <c r="G298" s="69"/>
      <c r="H298" s="58"/>
      <c r="I298" s="59">
        <f t="shared" si="51"/>
        <v>0</v>
      </c>
      <c r="J298" s="54">
        <f t="shared" ref="J298:J361" si="54">+J297+D298-G298</f>
        <v>4.0000000000000036E-3</v>
      </c>
      <c r="K298" s="59">
        <f t="shared" ref="K298:K361" si="55">+(L297+F298)/(J297+D298)</f>
        <v>1798415.8651974853</v>
      </c>
      <c r="L298" s="59">
        <f t="shared" ref="L298:L361" si="56">+J298*K298</f>
        <v>7193.6634607899477</v>
      </c>
      <c r="M298" s="54">
        <f t="shared" ref="M298:M361" si="57">+G298</f>
        <v>0</v>
      </c>
      <c r="N298" s="67">
        <f t="shared" ref="N298:N361" si="58">+K298</f>
        <v>1798415.8651974853</v>
      </c>
      <c r="O298" s="67">
        <f t="shared" ref="O298:O361" si="59">+N298*M298</f>
        <v>0</v>
      </c>
      <c r="P298" s="55">
        <f t="shared" si="52"/>
        <v>0</v>
      </c>
      <c r="Q298" s="53"/>
      <c r="R298" s="53"/>
    </row>
    <row r="299" spans="2:18" outlineLevel="1" x14ac:dyDescent="0.5">
      <c r="B299" s="51">
        <v>287</v>
      </c>
      <c r="C299" s="52"/>
      <c r="D299" s="70"/>
      <c r="E299" s="57"/>
      <c r="F299" s="71">
        <f t="shared" si="53"/>
        <v>0</v>
      </c>
      <c r="G299" s="69"/>
      <c r="H299" s="58"/>
      <c r="I299" s="59">
        <f t="shared" si="51"/>
        <v>0</v>
      </c>
      <c r="J299" s="54">
        <f t="shared" si="54"/>
        <v>4.0000000000000036E-3</v>
      </c>
      <c r="K299" s="59">
        <f t="shared" si="55"/>
        <v>1798415.8651974853</v>
      </c>
      <c r="L299" s="59">
        <f t="shared" si="56"/>
        <v>7193.6634607899477</v>
      </c>
      <c r="M299" s="54">
        <f t="shared" si="57"/>
        <v>0</v>
      </c>
      <c r="N299" s="67">
        <f t="shared" si="58"/>
        <v>1798415.8651974853</v>
      </c>
      <c r="O299" s="67">
        <f t="shared" si="59"/>
        <v>0</v>
      </c>
      <c r="P299" s="55">
        <f t="shared" si="52"/>
        <v>0</v>
      </c>
      <c r="Q299" s="53"/>
      <c r="R299" s="53"/>
    </row>
    <row r="300" spans="2:18" outlineLevel="1" x14ac:dyDescent="0.5">
      <c r="B300" s="51">
        <v>288</v>
      </c>
      <c r="C300" s="52"/>
      <c r="D300" s="70"/>
      <c r="E300" s="57"/>
      <c r="F300" s="71">
        <f t="shared" si="53"/>
        <v>0</v>
      </c>
      <c r="G300" s="69"/>
      <c r="H300" s="58"/>
      <c r="I300" s="59">
        <f t="shared" si="51"/>
        <v>0</v>
      </c>
      <c r="J300" s="54">
        <f t="shared" si="54"/>
        <v>4.0000000000000036E-3</v>
      </c>
      <c r="K300" s="59">
        <f t="shared" si="55"/>
        <v>1798415.8651974853</v>
      </c>
      <c r="L300" s="59">
        <f t="shared" si="56"/>
        <v>7193.6634607899477</v>
      </c>
      <c r="M300" s="54">
        <f t="shared" si="57"/>
        <v>0</v>
      </c>
      <c r="N300" s="67">
        <f t="shared" si="58"/>
        <v>1798415.8651974853</v>
      </c>
      <c r="O300" s="67">
        <f t="shared" si="59"/>
        <v>0</v>
      </c>
      <c r="P300" s="55">
        <f t="shared" si="52"/>
        <v>0</v>
      </c>
      <c r="Q300" s="53"/>
      <c r="R300" s="53"/>
    </row>
    <row r="301" spans="2:18" outlineLevel="1" x14ac:dyDescent="0.5">
      <c r="B301" s="51">
        <v>289</v>
      </c>
      <c r="C301" s="52"/>
      <c r="D301" s="70"/>
      <c r="E301" s="57"/>
      <c r="F301" s="71">
        <f t="shared" si="53"/>
        <v>0</v>
      </c>
      <c r="G301" s="69"/>
      <c r="H301" s="58"/>
      <c r="I301" s="59">
        <f t="shared" si="51"/>
        <v>0</v>
      </c>
      <c r="J301" s="54">
        <f t="shared" si="54"/>
        <v>4.0000000000000036E-3</v>
      </c>
      <c r="K301" s="59">
        <f t="shared" si="55"/>
        <v>1798415.8651974853</v>
      </c>
      <c r="L301" s="59">
        <f t="shared" si="56"/>
        <v>7193.6634607899477</v>
      </c>
      <c r="M301" s="54">
        <f t="shared" si="57"/>
        <v>0</v>
      </c>
      <c r="N301" s="67">
        <f t="shared" si="58"/>
        <v>1798415.8651974853</v>
      </c>
      <c r="O301" s="67">
        <f t="shared" si="59"/>
        <v>0</v>
      </c>
      <c r="P301" s="55">
        <f t="shared" si="52"/>
        <v>0</v>
      </c>
      <c r="Q301" s="53"/>
      <c r="R301" s="53"/>
    </row>
    <row r="302" spans="2:18" outlineLevel="1" x14ac:dyDescent="0.5">
      <c r="B302" s="51">
        <v>290</v>
      </c>
      <c r="C302" s="52"/>
      <c r="D302" s="70"/>
      <c r="E302" s="57"/>
      <c r="F302" s="71">
        <f t="shared" si="53"/>
        <v>0</v>
      </c>
      <c r="G302" s="69"/>
      <c r="H302" s="58"/>
      <c r="I302" s="59">
        <f t="shared" si="51"/>
        <v>0</v>
      </c>
      <c r="J302" s="54">
        <f t="shared" si="54"/>
        <v>4.0000000000000036E-3</v>
      </c>
      <c r="K302" s="59">
        <f t="shared" si="55"/>
        <v>1798415.8651974853</v>
      </c>
      <c r="L302" s="59">
        <f t="shared" si="56"/>
        <v>7193.6634607899477</v>
      </c>
      <c r="M302" s="54">
        <f t="shared" si="57"/>
        <v>0</v>
      </c>
      <c r="N302" s="67">
        <f t="shared" si="58"/>
        <v>1798415.8651974853</v>
      </c>
      <c r="O302" s="67">
        <f t="shared" si="59"/>
        <v>0</v>
      </c>
      <c r="P302" s="55">
        <f t="shared" si="52"/>
        <v>0</v>
      </c>
      <c r="Q302" s="53"/>
      <c r="R302" s="53"/>
    </row>
    <row r="303" spans="2:18" outlineLevel="1" x14ac:dyDescent="0.5">
      <c r="B303" s="51">
        <v>291</v>
      </c>
      <c r="C303" s="52"/>
      <c r="D303" s="70"/>
      <c r="E303" s="57"/>
      <c r="F303" s="71">
        <f t="shared" si="53"/>
        <v>0</v>
      </c>
      <c r="G303" s="69"/>
      <c r="H303" s="58"/>
      <c r="I303" s="59">
        <f t="shared" si="51"/>
        <v>0</v>
      </c>
      <c r="J303" s="54">
        <f t="shared" si="54"/>
        <v>4.0000000000000036E-3</v>
      </c>
      <c r="K303" s="59">
        <f t="shared" si="55"/>
        <v>1798415.8651974853</v>
      </c>
      <c r="L303" s="59">
        <f t="shared" si="56"/>
        <v>7193.6634607899477</v>
      </c>
      <c r="M303" s="54">
        <f t="shared" si="57"/>
        <v>0</v>
      </c>
      <c r="N303" s="67">
        <f t="shared" si="58"/>
        <v>1798415.8651974853</v>
      </c>
      <c r="O303" s="67">
        <f t="shared" si="59"/>
        <v>0</v>
      </c>
      <c r="P303" s="55">
        <f t="shared" si="52"/>
        <v>0</v>
      </c>
      <c r="Q303" s="53"/>
      <c r="R303" s="53"/>
    </row>
    <row r="304" spans="2:18" outlineLevel="1" x14ac:dyDescent="0.5">
      <c r="B304" s="51">
        <v>292</v>
      </c>
      <c r="C304" s="52"/>
      <c r="D304" s="70"/>
      <c r="E304" s="57"/>
      <c r="F304" s="71">
        <f t="shared" si="53"/>
        <v>0</v>
      </c>
      <c r="G304" s="69"/>
      <c r="H304" s="58"/>
      <c r="I304" s="59">
        <f t="shared" si="51"/>
        <v>0</v>
      </c>
      <c r="J304" s="54">
        <f t="shared" si="54"/>
        <v>4.0000000000000036E-3</v>
      </c>
      <c r="K304" s="59">
        <f t="shared" si="55"/>
        <v>1798415.8651974853</v>
      </c>
      <c r="L304" s="59">
        <f t="shared" si="56"/>
        <v>7193.6634607899477</v>
      </c>
      <c r="M304" s="54">
        <f t="shared" si="57"/>
        <v>0</v>
      </c>
      <c r="N304" s="67">
        <f t="shared" si="58"/>
        <v>1798415.8651974853</v>
      </c>
      <c r="O304" s="67">
        <f t="shared" si="59"/>
        <v>0</v>
      </c>
      <c r="P304" s="55">
        <f t="shared" si="52"/>
        <v>0</v>
      </c>
      <c r="Q304" s="53"/>
      <c r="R304" s="53"/>
    </row>
    <row r="305" spans="2:18" outlineLevel="1" x14ac:dyDescent="0.5">
      <c r="B305" s="51">
        <v>293</v>
      </c>
      <c r="C305" s="52"/>
      <c r="D305" s="70"/>
      <c r="E305" s="57"/>
      <c r="F305" s="71">
        <f t="shared" si="53"/>
        <v>0</v>
      </c>
      <c r="G305" s="69"/>
      <c r="H305" s="58"/>
      <c r="I305" s="59">
        <f t="shared" si="51"/>
        <v>0</v>
      </c>
      <c r="J305" s="54">
        <f t="shared" si="54"/>
        <v>4.0000000000000036E-3</v>
      </c>
      <c r="K305" s="59">
        <f t="shared" si="55"/>
        <v>1798415.8651974853</v>
      </c>
      <c r="L305" s="59">
        <f t="shared" si="56"/>
        <v>7193.6634607899477</v>
      </c>
      <c r="M305" s="54">
        <f t="shared" si="57"/>
        <v>0</v>
      </c>
      <c r="N305" s="67">
        <f t="shared" si="58"/>
        <v>1798415.8651974853</v>
      </c>
      <c r="O305" s="67">
        <f t="shared" si="59"/>
        <v>0</v>
      </c>
      <c r="P305" s="55">
        <f t="shared" si="52"/>
        <v>0</v>
      </c>
      <c r="Q305" s="53"/>
      <c r="R305" s="53"/>
    </row>
    <row r="306" spans="2:18" outlineLevel="1" x14ac:dyDescent="0.5">
      <c r="B306" s="51">
        <v>294</v>
      </c>
      <c r="C306" s="52"/>
      <c r="D306" s="70"/>
      <c r="E306" s="57"/>
      <c r="F306" s="71">
        <f t="shared" si="53"/>
        <v>0</v>
      </c>
      <c r="G306" s="69"/>
      <c r="H306" s="58"/>
      <c r="I306" s="59">
        <f t="shared" si="51"/>
        <v>0</v>
      </c>
      <c r="J306" s="54">
        <f t="shared" si="54"/>
        <v>4.0000000000000036E-3</v>
      </c>
      <c r="K306" s="59">
        <f t="shared" si="55"/>
        <v>1798415.8651974853</v>
      </c>
      <c r="L306" s="59">
        <f t="shared" si="56"/>
        <v>7193.6634607899477</v>
      </c>
      <c r="M306" s="54">
        <f t="shared" si="57"/>
        <v>0</v>
      </c>
      <c r="N306" s="67">
        <f t="shared" si="58"/>
        <v>1798415.8651974853</v>
      </c>
      <c r="O306" s="67">
        <f t="shared" si="59"/>
        <v>0</v>
      </c>
      <c r="P306" s="55">
        <f t="shared" si="52"/>
        <v>0</v>
      </c>
      <c r="Q306" s="53"/>
      <c r="R306" s="53"/>
    </row>
    <row r="307" spans="2:18" outlineLevel="1" x14ac:dyDescent="0.5">
      <c r="B307" s="51">
        <v>295</v>
      </c>
      <c r="C307" s="52"/>
      <c r="D307" s="70"/>
      <c r="E307" s="57"/>
      <c r="F307" s="71">
        <f t="shared" si="53"/>
        <v>0</v>
      </c>
      <c r="G307" s="69"/>
      <c r="H307" s="58"/>
      <c r="I307" s="59">
        <f t="shared" si="51"/>
        <v>0</v>
      </c>
      <c r="J307" s="54">
        <f t="shared" si="54"/>
        <v>4.0000000000000036E-3</v>
      </c>
      <c r="K307" s="59">
        <f t="shared" si="55"/>
        <v>1798415.8651974853</v>
      </c>
      <c r="L307" s="59">
        <f t="shared" si="56"/>
        <v>7193.6634607899477</v>
      </c>
      <c r="M307" s="54">
        <f t="shared" si="57"/>
        <v>0</v>
      </c>
      <c r="N307" s="67">
        <f t="shared" si="58"/>
        <v>1798415.8651974853</v>
      </c>
      <c r="O307" s="67">
        <f t="shared" si="59"/>
        <v>0</v>
      </c>
      <c r="P307" s="55">
        <f t="shared" si="52"/>
        <v>0</v>
      </c>
      <c r="Q307" s="53"/>
      <c r="R307" s="53"/>
    </row>
    <row r="308" spans="2:18" outlineLevel="1" x14ac:dyDescent="0.5">
      <c r="B308" s="51">
        <v>296</v>
      </c>
      <c r="C308" s="52"/>
      <c r="D308" s="70"/>
      <c r="E308" s="57"/>
      <c r="F308" s="71">
        <f t="shared" si="53"/>
        <v>0</v>
      </c>
      <c r="G308" s="69"/>
      <c r="H308" s="58"/>
      <c r="I308" s="59">
        <f t="shared" si="51"/>
        <v>0</v>
      </c>
      <c r="J308" s="54">
        <f t="shared" si="54"/>
        <v>4.0000000000000036E-3</v>
      </c>
      <c r="K308" s="59">
        <f t="shared" si="55"/>
        <v>1798415.8651974853</v>
      </c>
      <c r="L308" s="59">
        <f t="shared" si="56"/>
        <v>7193.6634607899477</v>
      </c>
      <c r="M308" s="54">
        <f t="shared" si="57"/>
        <v>0</v>
      </c>
      <c r="N308" s="67">
        <f t="shared" si="58"/>
        <v>1798415.8651974853</v>
      </c>
      <c r="O308" s="67">
        <f t="shared" si="59"/>
        <v>0</v>
      </c>
      <c r="P308" s="55">
        <f t="shared" si="52"/>
        <v>0</v>
      </c>
      <c r="Q308" s="53"/>
      <c r="R308" s="53"/>
    </row>
    <row r="309" spans="2:18" outlineLevel="1" x14ac:dyDescent="0.5">
      <c r="B309" s="51">
        <v>297</v>
      </c>
      <c r="C309" s="52"/>
      <c r="D309" s="70"/>
      <c r="E309" s="57"/>
      <c r="F309" s="71">
        <f t="shared" si="53"/>
        <v>0</v>
      </c>
      <c r="G309" s="69"/>
      <c r="H309" s="58"/>
      <c r="I309" s="59">
        <f t="shared" si="51"/>
        <v>0</v>
      </c>
      <c r="J309" s="54">
        <f t="shared" si="54"/>
        <v>4.0000000000000036E-3</v>
      </c>
      <c r="K309" s="59">
        <f t="shared" si="55"/>
        <v>1798415.8651974853</v>
      </c>
      <c r="L309" s="59">
        <f t="shared" si="56"/>
        <v>7193.6634607899477</v>
      </c>
      <c r="M309" s="54">
        <f t="shared" si="57"/>
        <v>0</v>
      </c>
      <c r="N309" s="67">
        <f t="shared" si="58"/>
        <v>1798415.8651974853</v>
      </c>
      <c r="O309" s="67">
        <f t="shared" si="59"/>
        <v>0</v>
      </c>
      <c r="P309" s="55">
        <f t="shared" si="52"/>
        <v>0</v>
      </c>
      <c r="Q309" s="53"/>
      <c r="R309" s="53"/>
    </row>
    <row r="310" spans="2:18" outlineLevel="1" x14ac:dyDescent="0.5">
      <c r="B310" s="51">
        <v>298</v>
      </c>
      <c r="C310" s="52"/>
      <c r="D310" s="70"/>
      <c r="E310" s="57"/>
      <c r="F310" s="71">
        <f t="shared" si="53"/>
        <v>0</v>
      </c>
      <c r="G310" s="69"/>
      <c r="H310" s="58"/>
      <c r="I310" s="59">
        <f t="shared" si="51"/>
        <v>0</v>
      </c>
      <c r="J310" s="54">
        <f t="shared" si="54"/>
        <v>4.0000000000000036E-3</v>
      </c>
      <c r="K310" s="59">
        <f t="shared" si="55"/>
        <v>1798415.8651974853</v>
      </c>
      <c r="L310" s="59">
        <f t="shared" si="56"/>
        <v>7193.6634607899477</v>
      </c>
      <c r="M310" s="54">
        <f t="shared" si="57"/>
        <v>0</v>
      </c>
      <c r="N310" s="67">
        <f t="shared" si="58"/>
        <v>1798415.8651974853</v>
      </c>
      <c r="O310" s="67">
        <f t="shared" si="59"/>
        <v>0</v>
      </c>
      <c r="P310" s="55">
        <f t="shared" si="52"/>
        <v>0</v>
      </c>
      <c r="Q310" s="53"/>
      <c r="R310" s="53"/>
    </row>
    <row r="311" spans="2:18" outlineLevel="1" x14ac:dyDescent="0.5">
      <c r="B311" s="51">
        <v>299</v>
      </c>
      <c r="C311" s="52"/>
      <c r="D311" s="70"/>
      <c r="E311" s="57"/>
      <c r="F311" s="71">
        <f t="shared" si="53"/>
        <v>0</v>
      </c>
      <c r="G311" s="69"/>
      <c r="H311" s="58"/>
      <c r="I311" s="59">
        <f t="shared" si="51"/>
        <v>0</v>
      </c>
      <c r="J311" s="54">
        <f t="shared" si="54"/>
        <v>4.0000000000000036E-3</v>
      </c>
      <c r="K311" s="59">
        <f t="shared" si="55"/>
        <v>1798415.8651974853</v>
      </c>
      <c r="L311" s="59">
        <f t="shared" si="56"/>
        <v>7193.6634607899477</v>
      </c>
      <c r="M311" s="54">
        <f t="shared" si="57"/>
        <v>0</v>
      </c>
      <c r="N311" s="67">
        <f t="shared" si="58"/>
        <v>1798415.8651974853</v>
      </c>
      <c r="O311" s="67">
        <f t="shared" si="59"/>
        <v>0</v>
      </c>
      <c r="P311" s="55">
        <f t="shared" si="52"/>
        <v>0</v>
      </c>
      <c r="Q311" s="53"/>
      <c r="R311" s="53"/>
    </row>
    <row r="312" spans="2:18" outlineLevel="1" x14ac:dyDescent="0.5">
      <c r="B312" s="51">
        <v>300</v>
      </c>
      <c r="C312" s="52"/>
      <c r="D312" s="70"/>
      <c r="E312" s="57"/>
      <c r="F312" s="71">
        <f t="shared" si="53"/>
        <v>0</v>
      </c>
      <c r="G312" s="69"/>
      <c r="H312" s="58"/>
      <c r="I312" s="59">
        <f t="shared" si="51"/>
        <v>0</v>
      </c>
      <c r="J312" s="54">
        <f t="shared" si="54"/>
        <v>4.0000000000000036E-3</v>
      </c>
      <c r="K312" s="59">
        <f t="shared" si="55"/>
        <v>1798415.8651974853</v>
      </c>
      <c r="L312" s="59">
        <f t="shared" si="56"/>
        <v>7193.6634607899477</v>
      </c>
      <c r="M312" s="54">
        <f t="shared" si="57"/>
        <v>0</v>
      </c>
      <c r="N312" s="67">
        <f t="shared" si="58"/>
        <v>1798415.8651974853</v>
      </c>
      <c r="O312" s="67">
        <f t="shared" si="59"/>
        <v>0</v>
      </c>
      <c r="P312" s="55">
        <f t="shared" si="52"/>
        <v>0</v>
      </c>
      <c r="Q312" s="53"/>
      <c r="R312" s="53"/>
    </row>
    <row r="313" spans="2:18" outlineLevel="1" x14ac:dyDescent="0.5">
      <c r="B313" s="51">
        <v>301</v>
      </c>
      <c r="C313" s="52"/>
      <c r="D313" s="70"/>
      <c r="E313" s="57"/>
      <c r="F313" s="71">
        <f t="shared" si="53"/>
        <v>0</v>
      </c>
      <c r="G313" s="69"/>
      <c r="H313" s="58"/>
      <c r="I313" s="59">
        <f t="shared" si="51"/>
        <v>0</v>
      </c>
      <c r="J313" s="54">
        <f t="shared" si="54"/>
        <v>4.0000000000000036E-3</v>
      </c>
      <c r="K313" s="59">
        <f t="shared" si="55"/>
        <v>1798415.8651974853</v>
      </c>
      <c r="L313" s="59">
        <f t="shared" si="56"/>
        <v>7193.6634607899477</v>
      </c>
      <c r="M313" s="54">
        <f t="shared" si="57"/>
        <v>0</v>
      </c>
      <c r="N313" s="67">
        <f t="shared" si="58"/>
        <v>1798415.8651974853</v>
      </c>
      <c r="O313" s="67">
        <f t="shared" si="59"/>
        <v>0</v>
      </c>
      <c r="P313" s="55">
        <f t="shared" si="52"/>
        <v>0</v>
      </c>
      <c r="Q313" s="53"/>
      <c r="R313" s="53"/>
    </row>
    <row r="314" spans="2:18" outlineLevel="1" x14ac:dyDescent="0.5">
      <c r="B314" s="51">
        <v>302</v>
      </c>
      <c r="C314" s="52"/>
      <c r="D314" s="70"/>
      <c r="E314" s="57"/>
      <c r="F314" s="71">
        <f t="shared" si="53"/>
        <v>0</v>
      </c>
      <c r="G314" s="69"/>
      <c r="H314" s="58"/>
      <c r="I314" s="59">
        <f t="shared" si="51"/>
        <v>0</v>
      </c>
      <c r="J314" s="54">
        <f t="shared" si="54"/>
        <v>4.0000000000000036E-3</v>
      </c>
      <c r="K314" s="59">
        <f t="shared" si="55"/>
        <v>1798415.8651974853</v>
      </c>
      <c r="L314" s="59">
        <f t="shared" si="56"/>
        <v>7193.6634607899477</v>
      </c>
      <c r="M314" s="54">
        <f t="shared" si="57"/>
        <v>0</v>
      </c>
      <c r="N314" s="67">
        <f t="shared" si="58"/>
        <v>1798415.8651974853</v>
      </c>
      <c r="O314" s="67">
        <f t="shared" si="59"/>
        <v>0</v>
      </c>
      <c r="P314" s="55">
        <f t="shared" si="52"/>
        <v>0</v>
      </c>
      <c r="Q314" s="53"/>
      <c r="R314" s="53"/>
    </row>
    <row r="315" spans="2:18" outlineLevel="1" x14ac:dyDescent="0.5">
      <c r="B315" s="51">
        <v>303</v>
      </c>
      <c r="C315" s="52"/>
      <c r="D315" s="70"/>
      <c r="E315" s="57"/>
      <c r="F315" s="71">
        <f t="shared" si="53"/>
        <v>0</v>
      </c>
      <c r="G315" s="69"/>
      <c r="H315" s="58"/>
      <c r="I315" s="59">
        <f t="shared" si="51"/>
        <v>0</v>
      </c>
      <c r="J315" s="54">
        <f t="shared" si="54"/>
        <v>4.0000000000000036E-3</v>
      </c>
      <c r="K315" s="59">
        <f t="shared" si="55"/>
        <v>1798415.8651974853</v>
      </c>
      <c r="L315" s="59">
        <f t="shared" si="56"/>
        <v>7193.6634607899477</v>
      </c>
      <c r="M315" s="54">
        <f t="shared" si="57"/>
        <v>0</v>
      </c>
      <c r="N315" s="67">
        <f t="shared" si="58"/>
        <v>1798415.8651974853</v>
      </c>
      <c r="O315" s="67">
        <f t="shared" si="59"/>
        <v>0</v>
      </c>
      <c r="P315" s="55">
        <f t="shared" si="52"/>
        <v>0</v>
      </c>
      <c r="Q315" s="53"/>
      <c r="R315" s="53"/>
    </row>
    <row r="316" spans="2:18" outlineLevel="1" x14ac:dyDescent="0.5">
      <c r="B316" s="51">
        <v>304</v>
      </c>
      <c r="C316" s="52"/>
      <c r="D316" s="70"/>
      <c r="E316" s="57"/>
      <c r="F316" s="71">
        <f t="shared" si="53"/>
        <v>0</v>
      </c>
      <c r="G316" s="69"/>
      <c r="H316" s="58"/>
      <c r="I316" s="59">
        <f t="shared" si="51"/>
        <v>0</v>
      </c>
      <c r="J316" s="54">
        <f t="shared" si="54"/>
        <v>4.0000000000000036E-3</v>
      </c>
      <c r="K316" s="59">
        <f t="shared" si="55"/>
        <v>1798415.8651974853</v>
      </c>
      <c r="L316" s="59">
        <f t="shared" si="56"/>
        <v>7193.6634607899477</v>
      </c>
      <c r="M316" s="54">
        <f t="shared" si="57"/>
        <v>0</v>
      </c>
      <c r="N316" s="67">
        <f t="shared" si="58"/>
        <v>1798415.8651974853</v>
      </c>
      <c r="O316" s="67">
        <f t="shared" si="59"/>
        <v>0</v>
      </c>
      <c r="P316" s="55">
        <f t="shared" si="52"/>
        <v>0</v>
      </c>
      <c r="Q316" s="53"/>
      <c r="R316" s="53"/>
    </row>
    <row r="317" spans="2:18" outlineLevel="1" x14ac:dyDescent="0.5">
      <c r="B317" s="51">
        <v>305</v>
      </c>
      <c r="C317" s="52"/>
      <c r="D317" s="70"/>
      <c r="E317" s="57"/>
      <c r="F317" s="71">
        <f t="shared" si="53"/>
        <v>0</v>
      </c>
      <c r="G317" s="69"/>
      <c r="H317" s="58"/>
      <c r="I317" s="59">
        <f t="shared" si="51"/>
        <v>0</v>
      </c>
      <c r="J317" s="54">
        <f t="shared" si="54"/>
        <v>4.0000000000000036E-3</v>
      </c>
      <c r="K317" s="59">
        <f t="shared" si="55"/>
        <v>1798415.8651974853</v>
      </c>
      <c r="L317" s="59">
        <f t="shared" si="56"/>
        <v>7193.6634607899477</v>
      </c>
      <c r="M317" s="54">
        <f t="shared" si="57"/>
        <v>0</v>
      </c>
      <c r="N317" s="67">
        <f t="shared" si="58"/>
        <v>1798415.8651974853</v>
      </c>
      <c r="O317" s="67">
        <f t="shared" si="59"/>
        <v>0</v>
      </c>
      <c r="P317" s="55">
        <f t="shared" si="52"/>
        <v>0</v>
      </c>
      <c r="Q317" s="53"/>
      <c r="R317" s="53"/>
    </row>
    <row r="318" spans="2:18" outlineLevel="1" x14ac:dyDescent="0.5">
      <c r="B318" s="51">
        <v>306</v>
      </c>
      <c r="C318" s="52"/>
      <c r="D318" s="70"/>
      <c r="E318" s="57"/>
      <c r="F318" s="71">
        <f t="shared" si="53"/>
        <v>0</v>
      </c>
      <c r="G318" s="69"/>
      <c r="H318" s="58"/>
      <c r="I318" s="59">
        <f t="shared" si="51"/>
        <v>0</v>
      </c>
      <c r="J318" s="54">
        <f t="shared" si="54"/>
        <v>4.0000000000000036E-3</v>
      </c>
      <c r="K318" s="59">
        <f t="shared" si="55"/>
        <v>1798415.8651974853</v>
      </c>
      <c r="L318" s="59">
        <f t="shared" si="56"/>
        <v>7193.6634607899477</v>
      </c>
      <c r="M318" s="54">
        <f t="shared" si="57"/>
        <v>0</v>
      </c>
      <c r="N318" s="67">
        <f t="shared" si="58"/>
        <v>1798415.8651974853</v>
      </c>
      <c r="O318" s="67">
        <f t="shared" si="59"/>
        <v>0</v>
      </c>
      <c r="P318" s="55">
        <f t="shared" si="52"/>
        <v>0</v>
      </c>
      <c r="Q318" s="53"/>
      <c r="R318" s="53"/>
    </row>
    <row r="319" spans="2:18" outlineLevel="1" x14ac:dyDescent="0.5">
      <c r="B319" s="51">
        <v>307</v>
      </c>
      <c r="C319" s="52"/>
      <c r="D319" s="70"/>
      <c r="E319" s="57"/>
      <c r="F319" s="71">
        <f t="shared" si="53"/>
        <v>0</v>
      </c>
      <c r="G319" s="69"/>
      <c r="H319" s="58"/>
      <c r="I319" s="59">
        <f t="shared" si="51"/>
        <v>0</v>
      </c>
      <c r="J319" s="54">
        <f t="shared" si="54"/>
        <v>4.0000000000000036E-3</v>
      </c>
      <c r="K319" s="59">
        <f t="shared" si="55"/>
        <v>1798415.8651974853</v>
      </c>
      <c r="L319" s="59">
        <f t="shared" si="56"/>
        <v>7193.6634607899477</v>
      </c>
      <c r="M319" s="54">
        <f t="shared" si="57"/>
        <v>0</v>
      </c>
      <c r="N319" s="67">
        <f t="shared" si="58"/>
        <v>1798415.8651974853</v>
      </c>
      <c r="O319" s="67">
        <f t="shared" si="59"/>
        <v>0</v>
      </c>
      <c r="P319" s="55">
        <f t="shared" si="52"/>
        <v>0</v>
      </c>
      <c r="Q319" s="53"/>
      <c r="R319" s="53"/>
    </row>
    <row r="320" spans="2:18" outlineLevel="1" x14ac:dyDescent="0.5">
      <c r="B320" s="51">
        <v>308</v>
      </c>
      <c r="C320" s="52"/>
      <c r="D320" s="70"/>
      <c r="E320" s="57"/>
      <c r="F320" s="71">
        <f t="shared" si="53"/>
        <v>0</v>
      </c>
      <c r="G320" s="69"/>
      <c r="H320" s="58"/>
      <c r="I320" s="59">
        <f t="shared" si="51"/>
        <v>0</v>
      </c>
      <c r="J320" s="54">
        <f t="shared" si="54"/>
        <v>4.0000000000000036E-3</v>
      </c>
      <c r="K320" s="59">
        <f t="shared" si="55"/>
        <v>1798415.8651974853</v>
      </c>
      <c r="L320" s="59">
        <f t="shared" si="56"/>
        <v>7193.6634607899477</v>
      </c>
      <c r="M320" s="54">
        <f t="shared" si="57"/>
        <v>0</v>
      </c>
      <c r="N320" s="67">
        <f t="shared" si="58"/>
        <v>1798415.8651974853</v>
      </c>
      <c r="O320" s="67">
        <f t="shared" si="59"/>
        <v>0</v>
      </c>
      <c r="P320" s="55">
        <f t="shared" si="52"/>
        <v>0</v>
      </c>
      <c r="Q320" s="53"/>
      <c r="R320" s="53"/>
    </row>
    <row r="321" spans="2:18" outlineLevel="1" x14ac:dyDescent="0.5">
      <c r="B321" s="51">
        <v>309</v>
      </c>
      <c r="C321" s="52"/>
      <c r="D321" s="70"/>
      <c r="E321" s="57"/>
      <c r="F321" s="71">
        <f t="shared" si="53"/>
        <v>0</v>
      </c>
      <c r="G321" s="69"/>
      <c r="H321" s="58"/>
      <c r="I321" s="59">
        <f t="shared" si="51"/>
        <v>0</v>
      </c>
      <c r="J321" s="54">
        <f t="shared" si="54"/>
        <v>4.0000000000000036E-3</v>
      </c>
      <c r="K321" s="59">
        <f t="shared" si="55"/>
        <v>1798415.8651974853</v>
      </c>
      <c r="L321" s="59">
        <f t="shared" si="56"/>
        <v>7193.6634607899477</v>
      </c>
      <c r="M321" s="54">
        <f t="shared" si="57"/>
        <v>0</v>
      </c>
      <c r="N321" s="67">
        <f t="shared" si="58"/>
        <v>1798415.8651974853</v>
      </c>
      <c r="O321" s="67">
        <f t="shared" si="59"/>
        <v>0</v>
      </c>
      <c r="P321" s="55">
        <f t="shared" si="52"/>
        <v>0</v>
      </c>
      <c r="Q321" s="53"/>
      <c r="R321" s="53"/>
    </row>
    <row r="322" spans="2:18" outlineLevel="1" x14ac:dyDescent="0.5">
      <c r="B322" s="51">
        <v>310</v>
      </c>
      <c r="C322" s="52"/>
      <c r="D322" s="70"/>
      <c r="E322" s="57"/>
      <c r="F322" s="71">
        <f t="shared" si="53"/>
        <v>0</v>
      </c>
      <c r="G322" s="69"/>
      <c r="H322" s="58"/>
      <c r="I322" s="59">
        <f t="shared" si="51"/>
        <v>0</v>
      </c>
      <c r="J322" s="54">
        <f t="shared" si="54"/>
        <v>4.0000000000000036E-3</v>
      </c>
      <c r="K322" s="59">
        <f t="shared" si="55"/>
        <v>1798415.8651974853</v>
      </c>
      <c r="L322" s="59">
        <f t="shared" si="56"/>
        <v>7193.6634607899477</v>
      </c>
      <c r="M322" s="54">
        <f t="shared" si="57"/>
        <v>0</v>
      </c>
      <c r="N322" s="67">
        <f t="shared" si="58"/>
        <v>1798415.8651974853</v>
      </c>
      <c r="O322" s="67">
        <f t="shared" si="59"/>
        <v>0</v>
      </c>
      <c r="P322" s="55">
        <f t="shared" si="52"/>
        <v>0</v>
      </c>
      <c r="Q322" s="53"/>
      <c r="R322" s="53"/>
    </row>
    <row r="323" spans="2:18" outlineLevel="1" x14ac:dyDescent="0.5">
      <c r="B323" s="51">
        <v>311</v>
      </c>
      <c r="C323" s="52"/>
      <c r="D323" s="70"/>
      <c r="E323" s="57"/>
      <c r="F323" s="71">
        <f t="shared" si="53"/>
        <v>0</v>
      </c>
      <c r="G323" s="69"/>
      <c r="H323" s="58"/>
      <c r="I323" s="59">
        <f t="shared" si="51"/>
        <v>0</v>
      </c>
      <c r="J323" s="54">
        <f t="shared" si="54"/>
        <v>4.0000000000000036E-3</v>
      </c>
      <c r="K323" s="59">
        <f t="shared" si="55"/>
        <v>1798415.8651974853</v>
      </c>
      <c r="L323" s="59">
        <f t="shared" si="56"/>
        <v>7193.6634607899477</v>
      </c>
      <c r="M323" s="54">
        <f t="shared" si="57"/>
        <v>0</v>
      </c>
      <c r="N323" s="67">
        <f t="shared" si="58"/>
        <v>1798415.8651974853</v>
      </c>
      <c r="O323" s="67">
        <f t="shared" si="59"/>
        <v>0</v>
      </c>
      <c r="P323" s="55">
        <f t="shared" si="52"/>
        <v>0</v>
      </c>
      <c r="Q323" s="53"/>
      <c r="R323" s="53"/>
    </row>
    <row r="324" spans="2:18" outlineLevel="1" x14ac:dyDescent="0.5">
      <c r="B324" s="51">
        <v>312</v>
      </c>
      <c r="C324" s="52"/>
      <c r="D324" s="70"/>
      <c r="E324" s="57"/>
      <c r="F324" s="71">
        <f t="shared" si="53"/>
        <v>0</v>
      </c>
      <c r="G324" s="69"/>
      <c r="H324" s="58"/>
      <c r="I324" s="59">
        <f t="shared" si="51"/>
        <v>0</v>
      </c>
      <c r="J324" s="54">
        <f t="shared" si="54"/>
        <v>4.0000000000000036E-3</v>
      </c>
      <c r="K324" s="59">
        <f t="shared" si="55"/>
        <v>1798415.8651974853</v>
      </c>
      <c r="L324" s="59">
        <f t="shared" si="56"/>
        <v>7193.6634607899477</v>
      </c>
      <c r="M324" s="54">
        <f t="shared" si="57"/>
        <v>0</v>
      </c>
      <c r="N324" s="67">
        <f t="shared" si="58"/>
        <v>1798415.8651974853</v>
      </c>
      <c r="O324" s="67">
        <f t="shared" si="59"/>
        <v>0</v>
      </c>
      <c r="P324" s="55">
        <f t="shared" si="52"/>
        <v>0</v>
      </c>
      <c r="Q324" s="53"/>
      <c r="R324" s="53"/>
    </row>
    <row r="325" spans="2:18" outlineLevel="1" x14ac:dyDescent="0.5">
      <c r="B325" s="51">
        <v>313</v>
      </c>
      <c r="C325" s="52"/>
      <c r="D325" s="70"/>
      <c r="E325" s="57"/>
      <c r="F325" s="71">
        <f t="shared" si="53"/>
        <v>0</v>
      </c>
      <c r="G325" s="69"/>
      <c r="H325" s="58"/>
      <c r="I325" s="59">
        <f t="shared" si="51"/>
        <v>0</v>
      </c>
      <c r="J325" s="54">
        <f t="shared" si="54"/>
        <v>4.0000000000000036E-3</v>
      </c>
      <c r="K325" s="59">
        <f t="shared" si="55"/>
        <v>1798415.8651974853</v>
      </c>
      <c r="L325" s="59">
        <f t="shared" si="56"/>
        <v>7193.6634607899477</v>
      </c>
      <c r="M325" s="54">
        <f t="shared" si="57"/>
        <v>0</v>
      </c>
      <c r="N325" s="67">
        <f t="shared" si="58"/>
        <v>1798415.8651974853</v>
      </c>
      <c r="O325" s="67">
        <f t="shared" si="59"/>
        <v>0</v>
      </c>
      <c r="P325" s="55">
        <f t="shared" si="52"/>
        <v>0</v>
      </c>
      <c r="Q325" s="53"/>
      <c r="R325" s="53"/>
    </row>
    <row r="326" spans="2:18" outlineLevel="1" x14ac:dyDescent="0.5">
      <c r="B326" s="51">
        <v>314</v>
      </c>
      <c r="C326" s="52"/>
      <c r="D326" s="70"/>
      <c r="E326" s="57"/>
      <c r="F326" s="71">
        <f t="shared" si="53"/>
        <v>0</v>
      </c>
      <c r="G326" s="69"/>
      <c r="H326" s="58"/>
      <c r="I326" s="59">
        <f t="shared" si="51"/>
        <v>0</v>
      </c>
      <c r="J326" s="54">
        <f t="shared" si="54"/>
        <v>4.0000000000000036E-3</v>
      </c>
      <c r="K326" s="59">
        <f t="shared" si="55"/>
        <v>1798415.8651974853</v>
      </c>
      <c r="L326" s="59">
        <f t="shared" si="56"/>
        <v>7193.6634607899477</v>
      </c>
      <c r="M326" s="54">
        <f t="shared" si="57"/>
        <v>0</v>
      </c>
      <c r="N326" s="67">
        <f t="shared" si="58"/>
        <v>1798415.8651974853</v>
      </c>
      <c r="O326" s="67">
        <f t="shared" si="59"/>
        <v>0</v>
      </c>
      <c r="P326" s="55">
        <f t="shared" si="52"/>
        <v>0</v>
      </c>
      <c r="Q326" s="53"/>
      <c r="R326" s="53"/>
    </row>
    <row r="327" spans="2:18" outlineLevel="1" x14ac:dyDescent="0.5">
      <c r="B327" s="51">
        <v>315</v>
      </c>
      <c r="C327" s="52"/>
      <c r="D327" s="70"/>
      <c r="E327" s="57"/>
      <c r="F327" s="71">
        <f t="shared" si="53"/>
        <v>0</v>
      </c>
      <c r="G327" s="69"/>
      <c r="H327" s="58"/>
      <c r="I327" s="59">
        <f t="shared" si="51"/>
        <v>0</v>
      </c>
      <c r="J327" s="54">
        <f t="shared" si="54"/>
        <v>4.0000000000000036E-3</v>
      </c>
      <c r="K327" s="59">
        <f t="shared" si="55"/>
        <v>1798415.8651974853</v>
      </c>
      <c r="L327" s="59">
        <f t="shared" si="56"/>
        <v>7193.6634607899477</v>
      </c>
      <c r="M327" s="54">
        <f t="shared" si="57"/>
        <v>0</v>
      </c>
      <c r="N327" s="67">
        <f t="shared" si="58"/>
        <v>1798415.8651974853</v>
      </c>
      <c r="O327" s="67">
        <f t="shared" si="59"/>
        <v>0</v>
      </c>
      <c r="P327" s="55">
        <f t="shared" si="52"/>
        <v>0</v>
      </c>
      <c r="Q327" s="53"/>
      <c r="R327" s="53"/>
    </row>
    <row r="328" spans="2:18" outlineLevel="1" x14ac:dyDescent="0.5">
      <c r="B328" s="51">
        <v>316</v>
      </c>
      <c r="C328" s="52"/>
      <c r="D328" s="70"/>
      <c r="E328" s="57"/>
      <c r="F328" s="71">
        <f t="shared" si="53"/>
        <v>0</v>
      </c>
      <c r="G328" s="69"/>
      <c r="H328" s="58"/>
      <c r="I328" s="59">
        <f t="shared" si="51"/>
        <v>0</v>
      </c>
      <c r="J328" s="54">
        <f t="shared" si="54"/>
        <v>4.0000000000000036E-3</v>
      </c>
      <c r="K328" s="59">
        <f t="shared" si="55"/>
        <v>1798415.8651974853</v>
      </c>
      <c r="L328" s="59">
        <f t="shared" si="56"/>
        <v>7193.6634607899477</v>
      </c>
      <c r="M328" s="54">
        <f t="shared" si="57"/>
        <v>0</v>
      </c>
      <c r="N328" s="67">
        <f t="shared" si="58"/>
        <v>1798415.8651974853</v>
      </c>
      <c r="O328" s="67">
        <f t="shared" si="59"/>
        <v>0</v>
      </c>
      <c r="P328" s="55">
        <f t="shared" si="52"/>
        <v>0</v>
      </c>
      <c r="Q328" s="53"/>
      <c r="R328" s="53"/>
    </row>
    <row r="329" spans="2:18" outlineLevel="1" x14ac:dyDescent="0.5">
      <c r="B329" s="51">
        <v>317</v>
      </c>
      <c r="C329" s="52"/>
      <c r="D329" s="70"/>
      <c r="E329" s="57"/>
      <c r="F329" s="71">
        <f t="shared" si="53"/>
        <v>0</v>
      </c>
      <c r="G329" s="69"/>
      <c r="H329" s="58"/>
      <c r="I329" s="59">
        <f t="shared" si="51"/>
        <v>0</v>
      </c>
      <c r="J329" s="54">
        <f t="shared" si="54"/>
        <v>4.0000000000000036E-3</v>
      </c>
      <c r="K329" s="59">
        <f t="shared" si="55"/>
        <v>1798415.8651974853</v>
      </c>
      <c r="L329" s="59">
        <f t="shared" si="56"/>
        <v>7193.6634607899477</v>
      </c>
      <c r="M329" s="54">
        <f t="shared" si="57"/>
        <v>0</v>
      </c>
      <c r="N329" s="67">
        <f t="shared" si="58"/>
        <v>1798415.8651974853</v>
      </c>
      <c r="O329" s="67">
        <f t="shared" si="59"/>
        <v>0</v>
      </c>
      <c r="P329" s="55">
        <f t="shared" si="52"/>
        <v>0</v>
      </c>
      <c r="Q329" s="53"/>
      <c r="R329" s="53"/>
    </row>
    <row r="330" spans="2:18" outlineLevel="1" x14ac:dyDescent="0.5">
      <c r="B330" s="51">
        <v>318</v>
      </c>
      <c r="C330" s="52"/>
      <c r="D330" s="70"/>
      <c r="E330" s="57"/>
      <c r="F330" s="71">
        <f t="shared" si="53"/>
        <v>0</v>
      </c>
      <c r="G330" s="69"/>
      <c r="H330" s="58"/>
      <c r="I330" s="59">
        <f t="shared" si="51"/>
        <v>0</v>
      </c>
      <c r="J330" s="54">
        <f t="shared" si="54"/>
        <v>4.0000000000000036E-3</v>
      </c>
      <c r="K330" s="59">
        <f t="shared" si="55"/>
        <v>1798415.8651974853</v>
      </c>
      <c r="L330" s="59">
        <f t="shared" si="56"/>
        <v>7193.6634607899477</v>
      </c>
      <c r="M330" s="54">
        <f t="shared" si="57"/>
        <v>0</v>
      </c>
      <c r="N330" s="67">
        <f t="shared" si="58"/>
        <v>1798415.8651974853</v>
      </c>
      <c r="O330" s="67">
        <f t="shared" si="59"/>
        <v>0</v>
      </c>
      <c r="P330" s="55">
        <f t="shared" si="52"/>
        <v>0</v>
      </c>
      <c r="Q330" s="53"/>
      <c r="R330" s="53"/>
    </row>
    <row r="331" spans="2:18" outlineLevel="1" x14ac:dyDescent="0.5">
      <c r="B331" s="51">
        <v>319</v>
      </c>
      <c r="C331" s="52"/>
      <c r="D331" s="70"/>
      <c r="E331" s="57"/>
      <c r="F331" s="71">
        <f t="shared" si="53"/>
        <v>0</v>
      </c>
      <c r="G331" s="69"/>
      <c r="H331" s="58"/>
      <c r="I331" s="59">
        <f t="shared" si="51"/>
        <v>0</v>
      </c>
      <c r="J331" s="54">
        <f t="shared" si="54"/>
        <v>4.0000000000000036E-3</v>
      </c>
      <c r="K331" s="59">
        <f t="shared" si="55"/>
        <v>1798415.8651974853</v>
      </c>
      <c r="L331" s="59">
        <f t="shared" si="56"/>
        <v>7193.6634607899477</v>
      </c>
      <c r="M331" s="54">
        <f t="shared" si="57"/>
        <v>0</v>
      </c>
      <c r="N331" s="67">
        <f t="shared" si="58"/>
        <v>1798415.8651974853</v>
      </c>
      <c r="O331" s="67">
        <f t="shared" si="59"/>
        <v>0</v>
      </c>
      <c r="P331" s="55">
        <f t="shared" si="52"/>
        <v>0</v>
      </c>
      <c r="Q331" s="53"/>
      <c r="R331" s="53"/>
    </row>
    <row r="332" spans="2:18" outlineLevel="1" x14ac:dyDescent="0.5">
      <c r="B332" s="51">
        <v>320</v>
      </c>
      <c r="C332" s="52"/>
      <c r="D332" s="70"/>
      <c r="E332" s="57"/>
      <c r="F332" s="71">
        <f t="shared" si="53"/>
        <v>0</v>
      </c>
      <c r="G332" s="69"/>
      <c r="H332" s="58"/>
      <c r="I332" s="59">
        <f t="shared" si="51"/>
        <v>0</v>
      </c>
      <c r="J332" s="54">
        <f t="shared" si="54"/>
        <v>4.0000000000000036E-3</v>
      </c>
      <c r="K332" s="59">
        <f t="shared" si="55"/>
        <v>1798415.8651974853</v>
      </c>
      <c r="L332" s="59">
        <f t="shared" si="56"/>
        <v>7193.6634607899477</v>
      </c>
      <c r="M332" s="54">
        <f t="shared" si="57"/>
        <v>0</v>
      </c>
      <c r="N332" s="67">
        <f t="shared" si="58"/>
        <v>1798415.8651974853</v>
      </c>
      <c r="O332" s="67">
        <f t="shared" si="59"/>
        <v>0</v>
      </c>
      <c r="P332" s="55">
        <f t="shared" si="52"/>
        <v>0</v>
      </c>
      <c r="Q332" s="53"/>
      <c r="R332" s="53"/>
    </row>
    <row r="333" spans="2:18" outlineLevel="1" x14ac:dyDescent="0.5">
      <c r="B333" s="51">
        <v>321</v>
      </c>
      <c r="C333" s="52"/>
      <c r="D333" s="70"/>
      <c r="E333" s="57"/>
      <c r="F333" s="71">
        <f t="shared" si="53"/>
        <v>0</v>
      </c>
      <c r="G333" s="69"/>
      <c r="H333" s="58"/>
      <c r="I333" s="59">
        <f t="shared" si="51"/>
        <v>0</v>
      </c>
      <c r="J333" s="54">
        <f t="shared" si="54"/>
        <v>4.0000000000000036E-3</v>
      </c>
      <c r="K333" s="59">
        <f t="shared" si="55"/>
        <v>1798415.8651974853</v>
      </c>
      <c r="L333" s="59">
        <f t="shared" si="56"/>
        <v>7193.6634607899477</v>
      </c>
      <c r="M333" s="54">
        <f t="shared" si="57"/>
        <v>0</v>
      </c>
      <c r="N333" s="67">
        <f t="shared" si="58"/>
        <v>1798415.8651974853</v>
      </c>
      <c r="O333" s="67">
        <f t="shared" si="59"/>
        <v>0</v>
      </c>
      <c r="P333" s="55">
        <f t="shared" si="52"/>
        <v>0</v>
      </c>
      <c r="Q333" s="53"/>
      <c r="R333" s="53"/>
    </row>
    <row r="334" spans="2:18" outlineLevel="1" x14ac:dyDescent="0.5">
      <c r="B334" s="51">
        <v>322</v>
      </c>
      <c r="C334" s="52"/>
      <c r="D334" s="70"/>
      <c r="E334" s="57"/>
      <c r="F334" s="71">
        <f t="shared" si="53"/>
        <v>0</v>
      </c>
      <c r="G334" s="69"/>
      <c r="H334" s="58"/>
      <c r="I334" s="59">
        <f t="shared" si="51"/>
        <v>0</v>
      </c>
      <c r="J334" s="54">
        <f t="shared" si="54"/>
        <v>4.0000000000000036E-3</v>
      </c>
      <c r="K334" s="59">
        <f t="shared" si="55"/>
        <v>1798415.8651974853</v>
      </c>
      <c r="L334" s="59">
        <f t="shared" si="56"/>
        <v>7193.6634607899477</v>
      </c>
      <c r="M334" s="54">
        <f t="shared" si="57"/>
        <v>0</v>
      </c>
      <c r="N334" s="67">
        <f t="shared" si="58"/>
        <v>1798415.8651974853</v>
      </c>
      <c r="O334" s="67">
        <f t="shared" si="59"/>
        <v>0</v>
      </c>
      <c r="P334" s="55">
        <f t="shared" si="52"/>
        <v>0</v>
      </c>
      <c r="Q334" s="53"/>
      <c r="R334" s="53"/>
    </row>
    <row r="335" spans="2:18" outlineLevel="1" x14ac:dyDescent="0.5">
      <c r="B335" s="51">
        <v>323</v>
      </c>
      <c r="C335" s="52"/>
      <c r="D335" s="70"/>
      <c r="E335" s="57"/>
      <c r="F335" s="71">
        <f t="shared" si="53"/>
        <v>0</v>
      </c>
      <c r="G335" s="69"/>
      <c r="H335" s="58"/>
      <c r="I335" s="59">
        <f t="shared" ref="I335:I398" si="60">+H335*G335</f>
        <v>0</v>
      </c>
      <c r="J335" s="54">
        <f t="shared" si="54"/>
        <v>4.0000000000000036E-3</v>
      </c>
      <c r="K335" s="59">
        <f t="shared" si="55"/>
        <v>1798415.8651974853</v>
      </c>
      <c r="L335" s="59">
        <f t="shared" si="56"/>
        <v>7193.6634607899477</v>
      </c>
      <c r="M335" s="54">
        <f t="shared" si="57"/>
        <v>0</v>
      </c>
      <c r="N335" s="67">
        <f t="shared" si="58"/>
        <v>1798415.8651974853</v>
      </c>
      <c r="O335" s="67">
        <f t="shared" si="59"/>
        <v>0</v>
      </c>
      <c r="P335" s="55">
        <f t="shared" ref="P335:P398" si="61">+I335-O335</f>
        <v>0</v>
      </c>
      <c r="Q335" s="53"/>
      <c r="R335" s="53"/>
    </row>
    <row r="336" spans="2:18" outlineLevel="1" x14ac:dyDescent="0.5">
      <c r="B336" s="51">
        <v>324</v>
      </c>
      <c r="C336" s="52"/>
      <c r="D336" s="70"/>
      <c r="E336" s="57"/>
      <c r="F336" s="71">
        <f t="shared" si="53"/>
        <v>0</v>
      </c>
      <c r="G336" s="69"/>
      <c r="H336" s="58"/>
      <c r="I336" s="59">
        <f t="shared" si="60"/>
        <v>0</v>
      </c>
      <c r="J336" s="54">
        <f t="shared" si="54"/>
        <v>4.0000000000000036E-3</v>
      </c>
      <c r="K336" s="59">
        <f t="shared" si="55"/>
        <v>1798415.8651974853</v>
      </c>
      <c r="L336" s="59">
        <f t="shared" si="56"/>
        <v>7193.6634607899477</v>
      </c>
      <c r="M336" s="54">
        <f t="shared" si="57"/>
        <v>0</v>
      </c>
      <c r="N336" s="67">
        <f t="shared" si="58"/>
        <v>1798415.8651974853</v>
      </c>
      <c r="O336" s="67">
        <f t="shared" si="59"/>
        <v>0</v>
      </c>
      <c r="P336" s="55">
        <f t="shared" si="61"/>
        <v>0</v>
      </c>
      <c r="Q336" s="53"/>
      <c r="R336" s="53"/>
    </row>
    <row r="337" spans="2:18" outlineLevel="1" x14ac:dyDescent="0.5">
      <c r="B337" s="51">
        <v>325</v>
      </c>
      <c r="C337" s="52"/>
      <c r="D337" s="70"/>
      <c r="E337" s="57"/>
      <c r="F337" s="71">
        <f t="shared" si="53"/>
        <v>0</v>
      </c>
      <c r="G337" s="69"/>
      <c r="H337" s="58"/>
      <c r="I337" s="59">
        <f t="shared" si="60"/>
        <v>0</v>
      </c>
      <c r="J337" s="54">
        <f t="shared" si="54"/>
        <v>4.0000000000000036E-3</v>
      </c>
      <c r="K337" s="59">
        <f t="shared" si="55"/>
        <v>1798415.8651974853</v>
      </c>
      <c r="L337" s="59">
        <f t="shared" si="56"/>
        <v>7193.6634607899477</v>
      </c>
      <c r="M337" s="54">
        <f t="shared" si="57"/>
        <v>0</v>
      </c>
      <c r="N337" s="67">
        <f t="shared" si="58"/>
        <v>1798415.8651974853</v>
      </c>
      <c r="O337" s="67">
        <f t="shared" si="59"/>
        <v>0</v>
      </c>
      <c r="P337" s="55">
        <f t="shared" si="61"/>
        <v>0</v>
      </c>
      <c r="Q337" s="53"/>
      <c r="R337" s="53"/>
    </row>
    <row r="338" spans="2:18" outlineLevel="1" x14ac:dyDescent="0.5">
      <c r="B338" s="51">
        <v>326</v>
      </c>
      <c r="C338" s="52"/>
      <c r="D338" s="70"/>
      <c r="E338" s="57"/>
      <c r="F338" s="71">
        <f t="shared" si="53"/>
        <v>0</v>
      </c>
      <c r="G338" s="69"/>
      <c r="H338" s="58"/>
      <c r="I338" s="59">
        <f t="shared" si="60"/>
        <v>0</v>
      </c>
      <c r="J338" s="54">
        <f t="shared" si="54"/>
        <v>4.0000000000000036E-3</v>
      </c>
      <c r="K338" s="59">
        <f t="shared" si="55"/>
        <v>1798415.8651974853</v>
      </c>
      <c r="L338" s="59">
        <f t="shared" si="56"/>
        <v>7193.6634607899477</v>
      </c>
      <c r="M338" s="54">
        <f t="shared" si="57"/>
        <v>0</v>
      </c>
      <c r="N338" s="67">
        <f t="shared" si="58"/>
        <v>1798415.8651974853</v>
      </c>
      <c r="O338" s="67">
        <f t="shared" si="59"/>
        <v>0</v>
      </c>
      <c r="P338" s="55">
        <f t="shared" si="61"/>
        <v>0</v>
      </c>
      <c r="Q338" s="53"/>
      <c r="R338" s="53"/>
    </row>
    <row r="339" spans="2:18" outlineLevel="1" x14ac:dyDescent="0.5">
      <c r="B339" s="51">
        <v>327</v>
      </c>
      <c r="C339" s="52"/>
      <c r="D339" s="70"/>
      <c r="E339" s="57"/>
      <c r="F339" s="71">
        <f t="shared" si="53"/>
        <v>0</v>
      </c>
      <c r="G339" s="69"/>
      <c r="H339" s="58"/>
      <c r="I339" s="59">
        <f t="shared" si="60"/>
        <v>0</v>
      </c>
      <c r="J339" s="54">
        <f t="shared" si="54"/>
        <v>4.0000000000000036E-3</v>
      </c>
      <c r="K339" s="59">
        <f t="shared" si="55"/>
        <v>1798415.8651974853</v>
      </c>
      <c r="L339" s="59">
        <f t="shared" si="56"/>
        <v>7193.6634607899477</v>
      </c>
      <c r="M339" s="54">
        <f t="shared" si="57"/>
        <v>0</v>
      </c>
      <c r="N339" s="67">
        <f t="shared" si="58"/>
        <v>1798415.8651974853</v>
      </c>
      <c r="O339" s="67">
        <f t="shared" si="59"/>
        <v>0</v>
      </c>
      <c r="P339" s="55">
        <f t="shared" si="61"/>
        <v>0</v>
      </c>
      <c r="Q339" s="53"/>
      <c r="R339" s="53"/>
    </row>
    <row r="340" spans="2:18" outlineLevel="1" x14ac:dyDescent="0.5">
      <c r="B340" s="51">
        <v>328</v>
      </c>
      <c r="C340" s="52"/>
      <c r="D340" s="70"/>
      <c r="E340" s="57"/>
      <c r="F340" s="71">
        <f t="shared" si="53"/>
        <v>0</v>
      </c>
      <c r="G340" s="69"/>
      <c r="H340" s="58"/>
      <c r="I340" s="59">
        <f t="shared" si="60"/>
        <v>0</v>
      </c>
      <c r="J340" s="54">
        <f t="shared" si="54"/>
        <v>4.0000000000000036E-3</v>
      </c>
      <c r="K340" s="59">
        <f t="shared" si="55"/>
        <v>1798415.8651974853</v>
      </c>
      <c r="L340" s="59">
        <f t="shared" si="56"/>
        <v>7193.6634607899477</v>
      </c>
      <c r="M340" s="54">
        <f t="shared" si="57"/>
        <v>0</v>
      </c>
      <c r="N340" s="67">
        <f t="shared" si="58"/>
        <v>1798415.8651974853</v>
      </c>
      <c r="O340" s="67">
        <f t="shared" si="59"/>
        <v>0</v>
      </c>
      <c r="P340" s="55">
        <f t="shared" si="61"/>
        <v>0</v>
      </c>
      <c r="Q340" s="53"/>
      <c r="R340" s="53"/>
    </row>
    <row r="341" spans="2:18" outlineLevel="1" x14ac:dyDescent="0.5">
      <c r="B341" s="51">
        <v>329</v>
      </c>
      <c r="C341" s="52"/>
      <c r="D341" s="70"/>
      <c r="E341" s="57"/>
      <c r="F341" s="71">
        <f t="shared" si="53"/>
        <v>0</v>
      </c>
      <c r="G341" s="69"/>
      <c r="H341" s="58"/>
      <c r="I341" s="59">
        <f t="shared" si="60"/>
        <v>0</v>
      </c>
      <c r="J341" s="54">
        <f t="shared" si="54"/>
        <v>4.0000000000000036E-3</v>
      </c>
      <c r="K341" s="59">
        <f t="shared" si="55"/>
        <v>1798415.8651974853</v>
      </c>
      <c r="L341" s="59">
        <f t="shared" si="56"/>
        <v>7193.6634607899477</v>
      </c>
      <c r="M341" s="54">
        <f t="shared" si="57"/>
        <v>0</v>
      </c>
      <c r="N341" s="67">
        <f t="shared" si="58"/>
        <v>1798415.8651974853</v>
      </c>
      <c r="O341" s="67">
        <f t="shared" si="59"/>
        <v>0</v>
      </c>
      <c r="P341" s="55">
        <f t="shared" si="61"/>
        <v>0</v>
      </c>
      <c r="Q341" s="53"/>
      <c r="R341" s="53"/>
    </row>
    <row r="342" spans="2:18" outlineLevel="1" x14ac:dyDescent="0.5">
      <c r="B342" s="51">
        <v>330</v>
      </c>
      <c r="C342" s="52"/>
      <c r="D342" s="70"/>
      <c r="E342" s="57"/>
      <c r="F342" s="71">
        <f t="shared" si="53"/>
        <v>0</v>
      </c>
      <c r="G342" s="69"/>
      <c r="H342" s="58"/>
      <c r="I342" s="59">
        <f t="shared" si="60"/>
        <v>0</v>
      </c>
      <c r="J342" s="54">
        <f t="shared" si="54"/>
        <v>4.0000000000000036E-3</v>
      </c>
      <c r="K342" s="59">
        <f t="shared" si="55"/>
        <v>1798415.8651974853</v>
      </c>
      <c r="L342" s="59">
        <f t="shared" si="56"/>
        <v>7193.6634607899477</v>
      </c>
      <c r="M342" s="54">
        <f t="shared" si="57"/>
        <v>0</v>
      </c>
      <c r="N342" s="67">
        <f t="shared" si="58"/>
        <v>1798415.8651974853</v>
      </c>
      <c r="O342" s="67">
        <f t="shared" si="59"/>
        <v>0</v>
      </c>
      <c r="P342" s="55">
        <f t="shared" si="61"/>
        <v>0</v>
      </c>
      <c r="Q342" s="53"/>
      <c r="R342" s="53"/>
    </row>
    <row r="343" spans="2:18" outlineLevel="1" x14ac:dyDescent="0.5">
      <c r="B343" s="51">
        <v>331</v>
      </c>
      <c r="C343" s="52"/>
      <c r="D343" s="70"/>
      <c r="E343" s="57"/>
      <c r="F343" s="71">
        <f t="shared" si="53"/>
        <v>0</v>
      </c>
      <c r="G343" s="69"/>
      <c r="H343" s="58"/>
      <c r="I343" s="59">
        <f t="shared" si="60"/>
        <v>0</v>
      </c>
      <c r="J343" s="54">
        <f t="shared" si="54"/>
        <v>4.0000000000000036E-3</v>
      </c>
      <c r="K343" s="59">
        <f t="shared" si="55"/>
        <v>1798415.8651974853</v>
      </c>
      <c r="L343" s="59">
        <f t="shared" si="56"/>
        <v>7193.6634607899477</v>
      </c>
      <c r="M343" s="54">
        <f t="shared" si="57"/>
        <v>0</v>
      </c>
      <c r="N343" s="67">
        <f t="shared" si="58"/>
        <v>1798415.8651974853</v>
      </c>
      <c r="O343" s="67">
        <f t="shared" si="59"/>
        <v>0</v>
      </c>
      <c r="P343" s="55">
        <f t="shared" si="61"/>
        <v>0</v>
      </c>
      <c r="Q343" s="53"/>
      <c r="R343" s="53"/>
    </row>
    <row r="344" spans="2:18" outlineLevel="1" x14ac:dyDescent="0.5">
      <c r="B344" s="51">
        <v>332</v>
      </c>
      <c r="C344" s="52"/>
      <c r="D344" s="70"/>
      <c r="E344" s="57"/>
      <c r="F344" s="71">
        <f t="shared" si="53"/>
        <v>0</v>
      </c>
      <c r="G344" s="69"/>
      <c r="H344" s="58"/>
      <c r="I344" s="59">
        <f t="shared" si="60"/>
        <v>0</v>
      </c>
      <c r="J344" s="54">
        <f t="shared" si="54"/>
        <v>4.0000000000000036E-3</v>
      </c>
      <c r="K344" s="59">
        <f t="shared" si="55"/>
        <v>1798415.8651974853</v>
      </c>
      <c r="L344" s="59">
        <f t="shared" si="56"/>
        <v>7193.6634607899477</v>
      </c>
      <c r="M344" s="54">
        <f t="shared" si="57"/>
        <v>0</v>
      </c>
      <c r="N344" s="67">
        <f t="shared" si="58"/>
        <v>1798415.8651974853</v>
      </c>
      <c r="O344" s="67">
        <f t="shared" si="59"/>
        <v>0</v>
      </c>
      <c r="P344" s="55">
        <f t="shared" si="61"/>
        <v>0</v>
      </c>
      <c r="Q344" s="53"/>
      <c r="R344" s="53"/>
    </row>
    <row r="345" spans="2:18" outlineLevel="1" x14ac:dyDescent="0.5">
      <c r="B345" s="51">
        <v>333</v>
      </c>
      <c r="C345" s="52"/>
      <c r="D345" s="70"/>
      <c r="E345" s="57"/>
      <c r="F345" s="71">
        <f t="shared" si="53"/>
        <v>0</v>
      </c>
      <c r="G345" s="69"/>
      <c r="H345" s="58"/>
      <c r="I345" s="59">
        <f t="shared" si="60"/>
        <v>0</v>
      </c>
      <c r="J345" s="54">
        <f t="shared" si="54"/>
        <v>4.0000000000000036E-3</v>
      </c>
      <c r="K345" s="59">
        <f t="shared" si="55"/>
        <v>1798415.8651974853</v>
      </c>
      <c r="L345" s="59">
        <f t="shared" si="56"/>
        <v>7193.6634607899477</v>
      </c>
      <c r="M345" s="54">
        <f t="shared" si="57"/>
        <v>0</v>
      </c>
      <c r="N345" s="67">
        <f t="shared" si="58"/>
        <v>1798415.8651974853</v>
      </c>
      <c r="O345" s="67">
        <f t="shared" si="59"/>
        <v>0</v>
      </c>
      <c r="P345" s="55">
        <f t="shared" si="61"/>
        <v>0</v>
      </c>
      <c r="Q345" s="53"/>
      <c r="R345" s="53"/>
    </row>
    <row r="346" spans="2:18" outlineLevel="1" x14ac:dyDescent="0.5">
      <c r="B346" s="51">
        <v>334</v>
      </c>
      <c r="C346" s="52"/>
      <c r="D346" s="70"/>
      <c r="E346" s="57"/>
      <c r="F346" s="71">
        <f t="shared" si="53"/>
        <v>0</v>
      </c>
      <c r="G346" s="69"/>
      <c r="H346" s="58"/>
      <c r="I346" s="59">
        <f t="shared" si="60"/>
        <v>0</v>
      </c>
      <c r="J346" s="54">
        <f t="shared" si="54"/>
        <v>4.0000000000000036E-3</v>
      </c>
      <c r="K346" s="59">
        <f t="shared" si="55"/>
        <v>1798415.8651974853</v>
      </c>
      <c r="L346" s="59">
        <f t="shared" si="56"/>
        <v>7193.6634607899477</v>
      </c>
      <c r="M346" s="54">
        <f t="shared" si="57"/>
        <v>0</v>
      </c>
      <c r="N346" s="67">
        <f t="shared" si="58"/>
        <v>1798415.8651974853</v>
      </c>
      <c r="O346" s="67">
        <f t="shared" si="59"/>
        <v>0</v>
      </c>
      <c r="P346" s="55">
        <f t="shared" si="61"/>
        <v>0</v>
      </c>
      <c r="Q346" s="53"/>
      <c r="R346" s="53"/>
    </row>
    <row r="347" spans="2:18" outlineLevel="1" x14ac:dyDescent="0.5">
      <c r="B347" s="51">
        <v>335</v>
      </c>
      <c r="C347" s="52"/>
      <c r="D347" s="70"/>
      <c r="E347" s="57"/>
      <c r="F347" s="71">
        <f t="shared" si="53"/>
        <v>0</v>
      </c>
      <c r="G347" s="69"/>
      <c r="H347" s="58"/>
      <c r="I347" s="59">
        <f t="shared" si="60"/>
        <v>0</v>
      </c>
      <c r="J347" s="54">
        <f t="shared" si="54"/>
        <v>4.0000000000000036E-3</v>
      </c>
      <c r="K347" s="59">
        <f t="shared" si="55"/>
        <v>1798415.8651974853</v>
      </c>
      <c r="L347" s="59">
        <f t="shared" si="56"/>
        <v>7193.6634607899477</v>
      </c>
      <c r="M347" s="54">
        <f t="shared" si="57"/>
        <v>0</v>
      </c>
      <c r="N347" s="67">
        <f t="shared" si="58"/>
        <v>1798415.8651974853</v>
      </c>
      <c r="O347" s="67">
        <f t="shared" si="59"/>
        <v>0</v>
      </c>
      <c r="P347" s="55">
        <f t="shared" si="61"/>
        <v>0</v>
      </c>
      <c r="Q347" s="53"/>
      <c r="R347" s="53"/>
    </row>
    <row r="348" spans="2:18" outlineLevel="1" x14ac:dyDescent="0.5">
      <c r="B348" s="51">
        <v>336</v>
      </c>
      <c r="C348" s="52"/>
      <c r="D348" s="70"/>
      <c r="E348" s="57"/>
      <c r="F348" s="71">
        <f t="shared" si="53"/>
        <v>0</v>
      </c>
      <c r="G348" s="69"/>
      <c r="H348" s="58"/>
      <c r="I348" s="59">
        <f t="shared" si="60"/>
        <v>0</v>
      </c>
      <c r="J348" s="54">
        <f t="shared" si="54"/>
        <v>4.0000000000000036E-3</v>
      </c>
      <c r="K348" s="59">
        <f t="shared" si="55"/>
        <v>1798415.8651974853</v>
      </c>
      <c r="L348" s="59">
        <f t="shared" si="56"/>
        <v>7193.6634607899477</v>
      </c>
      <c r="M348" s="54">
        <f t="shared" si="57"/>
        <v>0</v>
      </c>
      <c r="N348" s="67">
        <f t="shared" si="58"/>
        <v>1798415.8651974853</v>
      </c>
      <c r="O348" s="67">
        <f t="shared" si="59"/>
        <v>0</v>
      </c>
      <c r="P348" s="55">
        <f t="shared" si="61"/>
        <v>0</v>
      </c>
      <c r="Q348" s="53"/>
      <c r="R348" s="53"/>
    </row>
    <row r="349" spans="2:18" outlineLevel="1" x14ac:dyDescent="0.5">
      <c r="B349" s="51">
        <v>337</v>
      </c>
      <c r="C349" s="52"/>
      <c r="D349" s="70"/>
      <c r="E349" s="57"/>
      <c r="F349" s="71">
        <f t="shared" si="53"/>
        <v>0</v>
      </c>
      <c r="G349" s="69"/>
      <c r="H349" s="58"/>
      <c r="I349" s="59">
        <f t="shared" si="60"/>
        <v>0</v>
      </c>
      <c r="J349" s="54">
        <f t="shared" si="54"/>
        <v>4.0000000000000036E-3</v>
      </c>
      <c r="K349" s="59">
        <f t="shared" si="55"/>
        <v>1798415.8651974853</v>
      </c>
      <c r="L349" s="59">
        <f t="shared" si="56"/>
        <v>7193.6634607899477</v>
      </c>
      <c r="M349" s="54">
        <f t="shared" si="57"/>
        <v>0</v>
      </c>
      <c r="N349" s="67">
        <f t="shared" si="58"/>
        <v>1798415.8651974853</v>
      </c>
      <c r="O349" s="67">
        <f t="shared" si="59"/>
        <v>0</v>
      </c>
      <c r="P349" s="55">
        <f t="shared" si="61"/>
        <v>0</v>
      </c>
      <c r="Q349" s="53"/>
      <c r="R349" s="53"/>
    </row>
    <row r="350" spans="2:18" outlineLevel="1" x14ac:dyDescent="0.5">
      <c r="B350" s="51">
        <v>338</v>
      </c>
      <c r="C350" s="52"/>
      <c r="D350" s="70"/>
      <c r="E350" s="57"/>
      <c r="F350" s="71">
        <f t="shared" si="53"/>
        <v>0</v>
      </c>
      <c r="G350" s="69"/>
      <c r="H350" s="58"/>
      <c r="I350" s="59">
        <f t="shared" si="60"/>
        <v>0</v>
      </c>
      <c r="J350" s="54">
        <f t="shared" si="54"/>
        <v>4.0000000000000036E-3</v>
      </c>
      <c r="K350" s="59">
        <f t="shared" si="55"/>
        <v>1798415.8651974853</v>
      </c>
      <c r="L350" s="59">
        <f t="shared" si="56"/>
        <v>7193.6634607899477</v>
      </c>
      <c r="M350" s="54">
        <f t="shared" si="57"/>
        <v>0</v>
      </c>
      <c r="N350" s="67">
        <f t="shared" si="58"/>
        <v>1798415.8651974853</v>
      </c>
      <c r="O350" s="67">
        <f t="shared" si="59"/>
        <v>0</v>
      </c>
      <c r="P350" s="55">
        <f t="shared" si="61"/>
        <v>0</v>
      </c>
      <c r="Q350" s="53"/>
      <c r="R350" s="53"/>
    </row>
    <row r="351" spans="2:18" outlineLevel="1" x14ac:dyDescent="0.5">
      <c r="B351" s="51">
        <v>339</v>
      </c>
      <c r="C351" s="52"/>
      <c r="D351" s="70"/>
      <c r="E351" s="57"/>
      <c r="F351" s="71">
        <f t="shared" si="53"/>
        <v>0</v>
      </c>
      <c r="G351" s="69"/>
      <c r="H351" s="58"/>
      <c r="I351" s="59">
        <f t="shared" si="60"/>
        <v>0</v>
      </c>
      <c r="J351" s="54">
        <f t="shared" si="54"/>
        <v>4.0000000000000036E-3</v>
      </c>
      <c r="K351" s="59">
        <f t="shared" si="55"/>
        <v>1798415.8651974853</v>
      </c>
      <c r="L351" s="59">
        <f t="shared" si="56"/>
        <v>7193.6634607899477</v>
      </c>
      <c r="M351" s="54">
        <f t="shared" si="57"/>
        <v>0</v>
      </c>
      <c r="N351" s="67">
        <f t="shared" si="58"/>
        <v>1798415.8651974853</v>
      </c>
      <c r="O351" s="67">
        <f t="shared" si="59"/>
        <v>0</v>
      </c>
      <c r="P351" s="55">
        <f t="shared" si="61"/>
        <v>0</v>
      </c>
      <c r="Q351" s="53"/>
      <c r="R351" s="53"/>
    </row>
    <row r="352" spans="2:18" outlineLevel="1" x14ac:dyDescent="0.5">
      <c r="B352" s="51">
        <v>340</v>
      </c>
      <c r="C352" s="52"/>
      <c r="D352" s="70"/>
      <c r="E352" s="57"/>
      <c r="F352" s="71">
        <f t="shared" si="53"/>
        <v>0</v>
      </c>
      <c r="G352" s="69"/>
      <c r="H352" s="58"/>
      <c r="I352" s="59">
        <f t="shared" si="60"/>
        <v>0</v>
      </c>
      <c r="J352" s="54">
        <f t="shared" si="54"/>
        <v>4.0000000000000036E-3</v>
      </c>
      <c r="K352" s="59">
        <f t="shared" si="55"/>
        <v>1798415.8651974853</v>
      </c>
      <c r="L352" s="59">
        <f t="shared" si="56"/>
        <v>7193.6634607899477</v>
      </c>
      <c r="M352" s="54">
        <f t="shared" si="57"/>
        <v>0</v>
      </c>
      <c r="N352" s="67">
        <f t="shared" si="58"/>
        <v>1798415.8651974853</v>
      </c>
      <c r="O352" s="67">
        <f t="shared" si="59"/>
        <v>0</v>
      </c>
      <c r="P352" s="55">
        <f t="shared" si="61"/>
        <v>0</v>
      </c>
      <c r="Q352" s="53"/>
      <c r="R352" s="53"/>
    </row>
    <row r="353" spans="2:18" outlineLevel="1" x14ac:dyDescent="0.5">
      <c r="B353" s="51">
        <v>341</v>
      </c>
      <c r="C353" s="52"/>
      <c r="D353" s="70"/>
      <c r="E353" s="57"/>
      <c r="F353" s="71">
        <f t="shared" si="53"/>
        <v>0</v>
      </c>
      <c r="G353" s="69"/>
      <c r="H353" s="58"/>
      <c r="I353" s="59">
        <f t="shared" si="60"/>
        <v>0</v>
      </c>
      <c r="J353" s="54">
        <f t="shared" si="54"/>
        <v>4.0000000000000036E-3</v>
      </c>
      <c r="K353" s="59">
        <f t="shared" si="55"/>
        <v>1798415.8651974853</v>
      </c>
      <c r="L353" s="59">
        <f t="shared" si="56"/>
        <v>7193.6634607899477</v>
      </c>
      <c r="M353" s="54">
        <f t="shared" si="57"/>
        <v>0</v>
      </c>
      <c r="N353" s="67">
        <f t="shared" si="58"/>
        <v>1798415.8651974853</v>
      </c>
      <c r="O353" s="67">
        <f t="shared" si="59"/>
        <v>0</v>
      </c>
      <c r="P353" s="55">
        <f t="shared" si="61"/>
        <v>0</v>
      </c>
      <c r="Q353" s="53"/>
      <c r="R353" s="53"/>
    </row>
    <row r="354" spans="2:18" outlineLevel="1" x14ac:dyDescent="0.5">
      <c r="B354" s="51">
        <v>342</v>
      </c>
      <c r="C354" s="52"/>
      <c r="D354" s="70"/>
      <c r="E354" s="57"/>
      <c r="F354" s="71">
        <f t="shared" si="53"/>
        <v>0</v>
      </c>
      <c r="G354" s="69"/>
      <c r="H354" s="58"/>
      <c r="I354" s="59">
        <f t="shared" si="60"/>
        <v>0</v>
      </c>
      <c r="J354" s="54">
        <f t="shared" si="54"/>
        <v>4.0000000000000036E-3</v>
      </c>
      <c r="K354" s="59">
        <f t="shared" si="55"/>
        <v>1798415.8651974853</v>
      </c>
      <c r="L354" s="59">
        <f t="shared" si="56"/>
        <v>7193.6634607899477</v>
      </c>
      <c r="M354" s="54">
        <f t="shared" si="57"/>
        <v>0</v>
      </c>
      <c r="N354" s="67">
        <f t="shared" si="58"/>
        <v>1798415.8651974853</v>
      </c>
      <c r="O354" s="67">
        <f t="shared" si="59"/>
        <v>0</v>
      </c>
      <c r="P354" s="55">
        <f t="shared" si="61"/>
        <v>0</v>
      </c>
      <c r="Q354" s="53"/>
      <c r="R354" s="53"/>
    </row>
    <row r="355" spans="2:18" outlineLevel="1" x14ac:dyDescent="0.5">
      <c r="B355" s="51">
        <v>343</v>
      </c>
      <c r="C355" s="52"/>
      <c r="D355" s="70"/>
      <c r="E355" s="57"/>
      <c r="F355" s="71">
        <f t="shared" si="53"/>
        <v>0</v>
      </c>
      <c r="G355" s="69"/>
      <c r="H355" s="58"/>
      <c r="I355" s="59">
        <f t="shared" si="60"/>
        <v>0</v>
      </c>
      <c r="J355" s="54">
        <f t="shared" si="54"/>
        <v>4.0000000000000036E-3</v>
      </c>
      <c r="K355" s="59">
        <f t="shared" si="55"/>
        <v>1798415.8651974853</v>
      </c>
      <c r="L355" s="59">
        <f t="shared" si="56"/>
        <v>7193.6634607899477</v>
      </c>
      <c r="M355" s="54">
        <f t="shared" si="57"/>
        <v>0</v>
      </c>
      <c r="N355" s="67">
        <f t="shared" si="58"/>
        <v>1798415.8651974853</v>
      </c>
      <c r="O355" s="67">
        <f t="shared" si="59"/>
        <v>0</v>
      </c>
      <c r="P355" s="55">
        <f t="shared" si="61"/>
        <v>0</v>
      </c>
      <c r="Q355" s="53"/>
      <c r="R355" s="53"/>
    </row>
    <row r="356" spans="2:18" outlineLevel="1" x14ac:dyDescent="0.5">
      <c r="B356" s="51">
        <v>344</v>
      </c>
      <c r="C356" s="52"/>
      <c r="D356" s="70"/>
      <c r="E356" s="57"/>
      <c r="F356" s="71">
        <f t="shared" si="53"/>
        <v>0</v>
      </c>
      <c r="G356" s="69"/>
      <c r="H356" s="58"/>
      <c r="I356" s="59">
        <f t="shared" si="60"/>
        <v>0</v>
      </c>
      <c r="J356" s="54">
        <f t="shared" si="54"/>
        <v>4.0000000000000036E-3</v>
      </c>
      <c r="K356" s="59">
        <f t="shared" si="55"/>
        <v>1798415.8651974853</v>
      </c>
      <c r="L356" s="59">
        <f t="shared" si="56"/>
        <v>7193.6634607899477</v>
      </c>
      <c r="M356" s="54">
        <f t="shared" si="57"/>
        <v>0</v>
      </c>
      <c r="N356" s="67">
        <f t="shared" si="58"/>
        <v>1798415.8651974853</v>
      </c>
      <c r="O356" s="67">
        <f t="shared" si="59"/>
        <v>0</v>
      </c>
      <c r="P356" s="55">
        <f t="shared" si="61"/>
        <v>0</v>
      </c>
      <c r="Q356" s="53"/>
      <c r="R356" s="53"/>
    </row>
    <row r="357" spans="2:18" outlineLevel="1" x14ac:dyDescent="0.5">
      <c r="B357" s="51">
        <v>345</v>
      </c>
      <c r="C357" s="52"/>
      <c r="D357" s="70"/>
      <c r="E357" s="57"/>
      <c r="F357" s="71">
        <f t="shared" si="53"/>
        <v>0</v>
      </c>
      <c r="G357" s="69"/>
      <c r="H357" s="58"/>
      <c r="I357" s="59">
        <f t="shared" si="60"/>
        <v>0</v>
      </c>
      <c r="J357" s="54">
        <f t="shared" si="54"/>
        <v>4.0000000000000036E-3</v>
      </c>
      <c r="K357" s="59">
        <f t="shared" si="55"/>
        <v>1798415.8651974853</v>
      </c>
      <c r="L357" s="59">
        <f t="shared" si="56"/>
        <v>7193.6634607899477</v>
      </c>
      <c r="M357" s="54">
        <f t="shared" si="57"/>
        <v>0</v>
      </c>
      <c r="N357" s="67">
        <f t="shared" si="58"/>
        <v>1798415.8651974853</v>
      </c>
      <c r="O357" s="67">
        <f t="shared" si="59"/>
        <v>0</v>
      </c>
      <c r="P357" s="55">
        <f t="shared" si="61"/>
        <v>0</v>
      </c>
      <c r="Q357" s="53"/>
      <c r="R357" s="53"/>
    </row>
    <row r="358" spans="2:18" outlineLevel="1" x14ac:dyDescent="0.5">
      <c r="B358" s="51">
        <v>346</v>
      </c>
      <c r="C358" s="52"/>
      <c r="D358" s="70"/>
      <c r="E358" s="57"/>
      <c r="F358" s="71">
        <f t="shared" si="53"/>
        <v>0</v>
      </c>
      <c r="G358" s="69"/>
      <c r="H358" s="58"/>
      <c r="I358" s="59">
        <f t="shared" si="60"/>
        <v>0</v>
      </c>
      <c r="J358" s="54">
        <f t="shared" si="54"/>
        <v>4.0000000000000036E-3</v>
      </c>
      <c r="K358" s="59">
        <f t="shared" si="55"/>
        <v>1798415.8651974853</v>
      </c>
      <c r="L358" s="59">
        <f t="shared" si="56"/>
        <v>7193.6634607899477</v>
      </c>
      <c r="M358" s="54">
        <f t="shared" si="57"/>
        <v>0</v>
      </c>
      <c r="N358" s="67">
        <f t="shared" si="58"/>
        <v>1798415.8651974853</v>
      </c>
      <c r="O358" s="67">
        <f t="shared" si="59"/>
        <v>0</v>
      </c>
      <c r="P358" s="55">
        <f t="shared" si="61"/>
        <v>0</v>
      </c>
      <c r="Q358" s="53"/>
      <c r="R358" s="53"/>
    </row>
    <row r="359" spans="2:18" outlineLevel="1" x14ac:dyDescent="0.5">
      <c r="B359" s="51">
        <v>347</v>
      </c>
      <c r="C359" s="52"/>
      <c r="D359" s="70"/>
      <c r="E359" s="57"/>
      <c r="F359" s="71">
        <f t="shared" si="53"/>
        <v>0</v>
      </c>
      <c r="G359" s="69"/>
      <c r="H359" s="58"/>
      <c r="I359" s="59">
        <f t="shared" si="60"/>
        <v>0</v>
      </c>
      <c r="J359" s="54">
        <f t="shared" si="54"/>
        <v>4.0000000000000036E-3</v>
      </c>
      <c r="K359" s="59">
        <f t="shared" si="55"/>
        <v>1798415.8651974853</v>
      </c>
      <c r="L359" s="59">
        <f t="shared" si="56"/>
        <v>7193.6634607899477</v>
      </c>
      <c r="M359" s="54">
        <f t="shared" si="57"/>
        <v>0</v>
      </c>
      <c r="N359" s="67">
        <f t="shared" si="58"/>
        <v>1798415.8651974853</v>
      </c>
      <c r="O359" s="67">
        <f t="shared" si="59"/>
        <v>0</v>
      </c>
      <c r="P359" s="55">
        <f t="shared" si="61"/>
        <v>0</v>
      </c>
      <c r="Q359" s="53"/>
      <c r="R359" s="53"/>
    </row>
    <row r="360" spans="2:18" outlineLevel="1" x14ac:dyDescent="0.5">
      <c r="B360" s="51">
        <v>348</v>
      </c>
      <c r="C360" s="52"/>
      <c r="D360" s="70"/>
      <c r="E360" s="57"/>
      <c r="F360" s="71">
        <f t="shared" si="53"/>
        <v>0</v>
      </c>
      <c r="G360" s="69"/>
      <c r="H360" s="58"/>
      <c r="I360" s="59">
        <f t="shared" si="60"/>
        <v>0</v>
      </c>
      <c r="J360" s="54">
        <f t="shared" si="54"/>
        <v>4.0000000000000036E-3</v>
      </c>
      <c r="K360" s="59">
        <f t="shared" si="55"/>
        <v>1798415.8651974853</v>
      </c>
      <c r="L360" s="59">
        <f t="shared" si="56"/>
        <v>7193.6634607899477</v>
      </c>
      <c r="M360" s="54">
        <f t="shared" si="57"/>
        <v>0</v>
      </c>
      <c r="N360" s="67">
        <f t="shared" si="58"/>
        <v>1798415.8651974853</v>
      </c>
      <c r="O360" s="67">
        <f t="shared" si="59"/>
        <v>0</v>
      </c>
      <c r="P360" s="55">
        <f t="shared" si="61"/>
        <v>0</v>
      </c>
      <c r="Q360" s="53"/>
      <c r="R360" s="53"/>
    </row>
    <row r="361" spans="2:18" outlineLevel="1" x14ac:dyDescent="0.5">
      <c r="B361" s="51">
        <v>349</v>
      </c>
      <c r="C361" s="52"/>
      <c r="D361" s="70"/>
      <c r="E361" s="57"/>
      <c r="F361" s="71">
        <f t="shared" si="53"/>
        <v>0</v>
      </c>
      <c r="G361" s="69"/>
      <c r="H361" s="58"/>
      <c r="I361" s="59">
        <f t="shared" si="60"/>
        <v>0</v>
      </c>
      <c r="J361" s="54">
        <f t="shared" si="54"/>
        <v>4.0000000000000036E-3</v>
      </c>
      <c r="K361" s="59">
        <f t="shared" si="55"/>
        <v>1798415.8651974853</v>
      </c>
      <c r="L361" s="59">
        <f t="shared" si="56"/>
        <v>7193.6634607899477</v>
      </c>
      <c r="M361" s="54">
        <f t="shared" si="57"/>
        <v>0</v>
      </c>
      <c r="N361" s="67">
        <f t="shared" si="58"/>
        <v>1798415.8651974853</v>
      </c>
      <c r="O361" s="67">
        <f t="shared" si="59"/>
        <v>0</v>
      </c>
      <c r="P361" s="55">
        <f t="shared" si="61"/>
        <v>0</v>
      </c>
      <c r="Q361" s="53"/>
      <c r="R361" s="53"/>
    </row>
    <row r="362" spans="2:18" outlineLevel="1" x14ac:dyDescent="0.5">
      <c r="B362" s="51">
        <v>350</v>
      </c>
      <c r="C362" s="52"/>
      <c r="D362" s="70"/>
      <c r="E362" s="57"/>
      <c r="F362" s="71">
        <f t="shared" ref="F362:F420" si="62">+D362*E362</f>
        <v>0</v>
      </c>
      <c r="G362" s="69"/>
      <c r="H362" s="58"/>
      <c r="I362" s="59">
        <f t="shared" si="60"/>
        <v>0</v>
      </c>
      <c r="J362" s="54">
        <f t="shared" ref="J362:J423" si="63">+J361+D362-G362</f>
        <v>4.0000000000000036E-3</v>
      </c>
      <c r="K362" s="59">
        <f t="shared" ref="K362:K423" si="64">+(L361+F362)/(J361+D362)</f>
        <v>1798415.8651974853</v>
      </c>
      <c r="L362" s="59">
        <f t="shared" ref="L362:L423" si="65">+J362*K362</f>
        <v>7193.6634607899477</v>
      </c>
      <c r="M362" s="54">
        <f t="shared" ref="M362:M423" si="66">+G362</f>
        <v>0</v>
      </c>
      <c r="N362" s="67">
        <f t="shared" ref="N362:N423" si="67">+K362</f>
        <v>1798415.8651974853</v>
      </c>
      <c r="O362" s="67">
        <f t="shared" ref="O362:O423" si="68">+N362*M362</f>
        <v>0</v>
      </c>
      <c r="P362" s="55">
        <f t="shared" si="61"/>
        <v>0</v>
      </c>
      <c r="Q362" s="53"/>
      <c r="R362" s="53"/>
    </row>
    <row r="363" spans="2:18" outlineLevel="1" x14ac:dyDescent="0.5">
      <c r="B363" s="51">
        <v>351</v>
      </c>
      <c r="C363" s="52"/>
      <c r="D363" s="70"/>
      <c r="E363" s="57"/>
      <c r="F363" s="71">
        <f t="shared" si="62"/>
        <v>0</v>
      </c>
      <c r="G363" s="69"/>
      <c r="H363" s="58"/>
      <c r="I363" s="59">
        <f t="shared" si="60"/>
        <v>0</v>
      </c>
      <c r="J363" s="54">
        <f t="shared" si="63"/>
        <v>4.0000000000000036E-3</v>
      </c>
      <c r="K363" s="59">
        <f t="shared" si="64"/>
        <v>1798415.8651974853</v>
      </c>
      <c r="L363" s="59">
        <f t="shared" si="65"/>
        <v>7193.6634607899477</v>
      </c>
      <c r="M363" s="54">
        <f t="shared" si="66"/>
        <v>0</v>
      </c>
      <c r="N363" s="67">
        <f t="shared" si="67"/>
        <v>1798415.8651974853</v>
      </c>
      <c r="O363" s="67">
        <f t="shared" si="68"/>
        <v>0</v>
      </c>
      <c r="P363" s="55">
        <f t="shared" si="61"/>
        <v>0</v>
      </c>
      <c r="Q363" s="53"/>
      <c r="R363" s="53"/>
    </row>
    <row r="364" spans="2:18" outlineLevel="1" x14ac:dyDescent="0.5">
      <c r="B364" s="51">
        <v>352</v>
      </c>
      <c r="C364" s="52"/>
      <c r="D364" s="70"/>
      <c r="E364" s="57"/>
      <c r="F364" s="71">
        <f t="shared" si="62"/>
        <v>0</v>
      </c>
      <c r="G364" s="69"/>
      <c r="H364" s="58"/>
      <c r="I364" s="59">
        <f t="shared" si="60"/>
        <v>0</v>
      </c>
      <c r="J364" s="54">
        <f t="shared" si="63"/>
        <v>4.0000000000000036E-3</v>
      </c>
      <c r="K364" s="59">
        <f t="shared" si="64"/>
        <v>1798415.8651974853</v>
      </c>
      <c r="L364" s="59">
        <f t="shared" si="65"/>
        <v>7193.6634607899477</v>
      </c>
      <c r="M364" s="54">
        <f t="shared" si="66"/>
        <v>0</v>
      </c>
      <c r="N364" s="67">
        <f t="shared" si="67"/>
        <v>1798415.8651974853</v>
      </c>
      <c r="O364" s="67">
        <f t="shared" si="68"/>
        <v>0</v>
      </c>
      <c r="P364" s="55">
        <f t="shared" si="61"/>
        <v>0</v>
      </c>
      <c r="Q364" s="53"/>
      <c r="R364" s="53"/>
    </row>
    <row r="365" spans="2:18" outlineLevel="1" x14ac:dyDescent="0.5">
      <c r="B365" s="51">
        <v>353</v>
      </c>
      <c r="C365" s="52"/>
      <c r="D365" s="70"/>
      <c r="E365" s="57"/>
      <c r="F365" s="71">
        <f t="shared" si="62"/>
        <v>0</v>
      </c>
      <c r="G365" s="69"/>
      <c r="H365" s="58"/>
      <c r="I365" s="59">
        <f t="shared" si="60"/>
        <v>0</v>
      </c>
      <c r="J365" s="54">
        <f t="shared" si="63"/>
        <v>4.0000000000000036E-3</v>
      </c>
      <c r="K365" s="59">
        <f t="shared" si="64"/>
        <v>1798415.8651974853</v>
      </c>
      <c r="L365" s="59">
        <f t="shared" si="65"/>
        <v>7193.6634607899477</v>
      </c>
      <c r="M365" s="54">
        <f t="shared" si="66"/>
        <v>0</v>
      </c>
      <c r="N365" s="67">
        <f t="shared" si="67"/>
        <v>1798415.8651974853</v>
      </c>
      <c r="O365" s="67">
        <f t="shared" si="68"/>
        <v>0</v>
      </c>
      <c r="P365" s="55">
        <f t="shared" si="61"/>
        <v>0</v>
      </c>
      <c r="Q365" s="53"/>
      <c r="R365" s="53"/>
    </row>
    <row r="366" spans="2:18" outlineLevel="1" x14ac:dyDescent="0.5">
      <c r="B366" s="51">
        <v>354</v>
      </c>
      <c r="C366" s="52"/>
      <c r="D366" s="70"/>
      <c r="E366" s="57"/>
      <c r="F366" s="71">
        <f t="shared" si="62"/>
        <v>0</v>
      </c>
      <c r="G366" s="69"/>
      <c r="H366" s="58"/>
      <c r="I366" s="59">
        <f t="shared" si="60"/>
        <v>0</v>
      </c>
      <c r="J366" s="54">
        <f t="shared" si="63"/>
        <v>4.0000000000000036E-3</v>
      </c>
      <c r="K366" s="59">
        <f t="shared" si="64"/>
        <v>1798415.8651974853</v>
      </c>
      <c r="L366" s="59">
        <f t="shared" si="65"/>
        <v>7193.6634607899477</v>
      </c>
      <c r="M366" s="54">
        <f t="shared" si="66"/>
        <v>0</v>
      </c>
      <c r="N366" s="67">
        <f t="shared" si="67"/>
        <v>1798415.8651974853</v>
      </c>
      <c r="O366" s="67">
        <f t="shared" si="68"/>
        <v>0</v>
      </c>
      <c r="P366" s="55">
        <f t="shared" si="61"/>
        <v>0</v>
      </c>
      <c r="Q366" s="53"/>
      <c r="R366" s="53"/>
    </row>
    <row r="367" spans="2:18" outlineLevel="1" x14ac:dyDescent="0.5">
      <c r="B367" s="51">
        <v>355</v>
      </c>
      <c r="C367" s="52"/>
      <c r="D367" s="70"/>
      <c r="E367" s="57"/>
      <c r="F367" s="71">
        <f t="shared" si="62"/>
        <v>0</v>
      </c>
      <c r="G367" s="69"/>
      <c r="H367" s="58"/>
      <c r="I367" s="59">
        <f t="shared" si="60"/>
        <v>0</v>
      </c>
      <c r="J367" s="54">
        <f t="shared" si="63"/>
        <v>4.0000000000000036E-3</v>
      </c>
      <c r="K367" s="59">
        <f t="shared" si="64"/>
        <v>1798415.8651974853</v>
      </c>
      <c r="L367" s="59">
        <f t="shared" si="65"/>
        <v>7193.6634607899477</v>
      </c>
      <c r="M367" s="54">
        <f t="shared" si="66"/>
        <v>0</v>
      </c>
      <c r="N367" s="67">
        <f t="shared" si="67"/>
        <v>1798415.8651974853</v>
      </c>
      <c r="O367" s="67">
        <f t="shared" si="68"/>
        <v>0</v>
      </c>
      <c r="P367" s="55">
        <f t="shared" si="61"/>
        <v>0</v>
      </c>
      <c r="Q367" s="53"/>
      <c r="R367" s="53"/>
    </row>
    <row r="368" spans="2:18" outlineLevel="1" x14ac:dyDescent="0.5">
      <c r="B368" s="51">
        <v>356</v>
      </c>
      <c r="C368" s="52"/>
      <c r="D368" s="70"/>
      <c r="E368" s="57"/>
      <c r="F368" s="71">
        <f t="shared" si="62"/>
        <v>0</v>
      </c>
      <c r="G368" s="69"/>
      <c r="H368" s="58"/>
      <c r="I368" s="59">
        <f t="shared" si="60"/>
        <v>0</v>
      </c>
      <c r="J368" s="54">
        <f t="shared" si="63"/>
        <v>4.0000000000000036E-3</v>
      </c>
      <c r="K368" s="59">
        <f t="shared" si="64"/>
        <v>1798415.8651974853</v>
      </c>
      <c r="L368" s="59">
        <f t="shared" si="65"/>
        <v>7193.6634607899477</v>
      </c>
      <c r="M368" s="54">
        <f t="shared" si="66"/>
        <v>0</v>
      </c>
      <c r="N368" s="67">
        <f t="shared" si="67"/>
        <v>1798415.8651974853</v>
      </c>
      <c r="O368" s="67">
        <f t="shared" si="68"/>
        <v>0</v>
      </c>
      <c r="P368" s="55">
        <f t="shared" si="61"/>
        <v>0</v>
      </c>
      <c r="Q368" s="53"/>
      <c r="R368" s="53"/>
    </row>
    <row r="369" spans="2:18" outlineLevel="1" x14ac:dyDescent="0.5">
      <c r="B369" s="51">
        <v>357</v>
      </c>
      <c r="C369" s="52"/>
      <c r="D369" s="70"/>
      <c r="E369" s="57"/>
      <c r="F369" s="71">
        <f t="shared" si="62"/>
        <v>0</v>
      </c>
      <c r="G369" s="69"/>
      <c r="H369" s="58"/>
      <c r="I369" s="59">
        <f t="shared" si="60"/>
        <v>0</v>
      </c>
      <c r="J369" s="54">
        <f t="shared" si="63"/>
        <v>4.0000000000000036E-3</v>
      </c>
      <c r="K369" s="59">
        <f t="shared" si="64"/>
        <v>1798415.8651974853</v>
      </c>
      <c r="L369" s="59">
        <f t="shared" si="65"/>
        <v>7193.6634607899477</v>
      </c>
      <c r="M369" s="54">
        <f t="shared" si="66"/>
        <v>0</v>
      </c>
      <c r="N369" s="67">
        <f t="shared" si="67"/>
        <v>1798415.8651974853</v>
      </c>
      <c r="O369" s="67">
        <f t="shared" si="68"/>
        <v>0</v>
      </c>
      <c r="P369" s="55">
        <f t="shared" si="61"/>
        <v>0</v>
      </c>
      <c r="Q369" s="53"/>
      <c r="R369" s="53"/>
    </row>
    <row r="370" spans="2:18" outlineLevel="1" x14ac:dyDescent="0.5">
      <c r="B370" s="51">
        <v>358</v>
      </c>
      <c r="C370" s="52"/>
      <c r="D370" s="70"/>
      <c r="E370" s="57"/>
      <c r="F370" s="71">
        <f t="shared" si="62"/>
        <v>0</v>
      </c>
      <c r="G370" s="69"/>
      <c r="H370" s="58"/>
      <c r="I370" s="59">
        <f t="shared" si="60"/>
        <v>0</v>
      </c>
      <c r="J370" s="54">
        <f t="shared" si="63"/>
        <v>4.0000000000000036E-3</v>
      </c>
      <c r="K370" s="59">
        <f t="shared" si="64"/>
        <v>1798415.8651974853</v>
      </c>
      <c r="L370" s="59">
        <f t="shared" si="65"/>
        <v>7193.6634607899477</v>
      </c>
      <c r="M370" s="54">
        <f t="shared" si="66"/>
        <v>0</v>
      </c>
      <c r="N370" s="67">
        <f t="shared" si="67"/>
        <v>1798415.8651974853</v>
      </c>
      <c r="O370" s="67">
        <f t="shared" si="68"/>
        <v>0</v>
      </c>
      <c r="P370" s="55">
        <f t="shared" si="61"/>
        <v>0</v>
      </c>
      <c r="Q370" s="53"/>
      <c r="R370" s="53"/>
    </row>
    <row r="371" spans="2:18" outlineLevel="1" x14ac:dyDescent="0.5">
      <c r="B371" s="51">
        <v>359</v>
      </c>
      <c r="C371" s="52"/>
      <c r="D371" s="70"/>
      <c r="E371" s="57"/>
      <c r="F371" s="71">
        <f t="shared" si="62"/>
        <v>0</v>
      </c>
      <c r="G371" s="69"/>
      <c r="H371" s="58"/>
      <c r="I371" s="59">
        <f t="shared" si="60"/>
        <v>0</v>
      </c>
      <c r="J371" s="54">
        <f t="shared" si="63"/>
        <v>4.0000000000000036E-3</v>
      </c>
      <c r="K371" s="59">
        <f t="shared" si="64"/>
        <v>1798415.8651974853</v>
      </c>
      <c r="L371" s="59">
        <f t="shared" si="65"/>
        <v>7193.6634607899477</v>
      </c>
      <c r="M371" s="54">
        <f t="shared" si="66"/>
        <v>0</v>
      </c>
      <c r="N371" s="67">
        <f t="shared" si="67"/>
        <v>1798415.8651974853</v>
      </c>
      <c r="O371" s="67">
        <f t="shared" si="68"/>
        <v>0</v>
      </c>
      <c r="P371" s="55">
        <f t="shared" si="61"/>
        <v>0</v>
      </c>
      <c r="Q371" s="53"/>
      <c r="R371" s="53"/>
    </row>
    <row r="372" spans="2:18" outlineLevel="1" x14ac:dyDescent="0.5">
      <c r="B372" s="51">
        <v>360</v>
      </c>
      <c r="C372" s="52"/>
      <c r="D372" s="70"/>
      <c r="E372" s="57"/>
      <c r="F372" s="71">
        <f t="shared" si="62"/>
        <v>0</v>
      </c>
      <c r="G372" s="69"/>
      <c r="H372" s="58"/>
      <c r="I372" s="59">
        <f t="shared" si="60"/>
        <v>0</v>
      </c>
      <c r="J372" s="54">
        <f t="shared" si="63"/>
        <v>4.0000000000000036E-3</v>
      </c>
      <c r="K372" s="59">
        <f t="shared" si="64"/>
        <v>1798415.8651974853</v>
      </c>
      <c r="L372" s="59">
        <f t="shared" si="65"/>
        <v>7193.6634607899477</v>
      </c>
      <c r="M372" s="54">
        <f t="shared" si="66"/>
        <v>0</v>
      </c>
      <c r="N372" s="67">
        <f t="shared" si="67"/>
        <v>1798415.8651974853</v>
      </c>
      <c r="O372" s="67">
        <f t="shared" si="68"/>
        <v>0</v>
      </c>
      <c r="P372" s="55">
        <f t="shared" si="61"/>
        <v>0</v>
      </c>
      <c r="Q372" s="53"/>
      <c r="R372" s="53"/>
    </row>
    <row r="373" spans="2:18" outlineLevel="1" x14ac:dyDescent="0.5">
      <c r="B373" s="51">
        <v>361</v>
      </c>
      <c r="C373" s="52"/>
      <c r="D373" s="70"/>
      <c r="E373" s="57"/>
      <c r="F373" s="71">
        <f t="shared" si="62"/>
        <v>0</v>
      </c>
      <c r="G373" s="69"/>
      <c r="H373" s="58"/>
      <c r="I373" s="59">
        <f t="shared" si="60"/>
        <v>0</v>
      </c>
      <c r="J373" s="54">
        <f t="shared" si="63"/>
        <v>4.0000000000000036E-3</v>
      </c>
      <c r="K373" s="59">
        <f t="shared" si="64"/>
        <v>1798415.8651974853</v>
      </c>
      <c r="L373" s="59">
        <f t="shared" si="65"/>
        <v>7193.6634607899477</v>
      </c>
      <c r="M373" s="54">
        <f t="shared" si="66"/>
        <v>0</v>
      </c>
      <c r="N373" s="67">
        <f t="shared" si="67"/>
        <v>1798415.8651974853</v>
      </c>
      <c r="O373" s="67">
        <f t="shared" si="68"/>
        <v>0</v>
      </c>
      <c r="P373" s="55">
        <f t="shared" si="61"/>
        <v>0</v>
      </c>
      <c r="Q373" s="53"/>
      <c r="R373" s="53"/>
    </row>
    <row r="374" spans="2:18" outlineLevel="1" x14ac:dyDescent="0.5">
      <c r="B374" s="51">
        <v>362</v>
      </c>
      <c r="C374" s="52"/>
      <c r="D374" s="70"/>
      <c r="E374" s="57"/>
      <c r="F374" s="71">
        <f t="shared" si="62"/>
        <v>0</v>
      </c>
      <c r="G374" s="69"/>
      <c r="H374" s="58"/>
      <c r="I374" s="59">
        <f t="shared" si="60"/>
        <v>0</v>
      </c>
      <c r="J374" s="54">
        <f t="shared" si="63"/>
        <v>4.0000000000000036E-3</v>
      </c>
      <c r="K374" s="59">
        <f t="shared" si="64"/>
        <v>1798415.8651974853</v>
      </c>
      <c r="L374" s="59">
        <f t="shared" si="65"/>
        <v>7193.6634607899477</v>
      </c>
      <c r="M374" s="54">
        <f t="shared" si="66"/>
        <v>0</v>
      </c>
      <c r="N374" s="67">
        <f t="shared" si="67"/>
        <v>1798415.8651974853</v>
      </c>
      <c r="O374" s="67">
        <f t="shared" si="68"/>
        <v>0</v>
      </c>
      <c r="P374" s="55">
        <f t="shared" si="61"/>
        <v>0</v>
      </c>
      <c r="Q374" s="53"/>
      <c r="R374" s="53"/>
    </row>
    <row r="375" spans="2:18" outlineLevel="1" x14ac:dyDescent="0.5">
      <c r="B375" s="51">
        <v>363</v>
      </c>
      <c r="C375" s="52"/>
      <c r="D375" s="70"/>
      <c r="E375" s="57"/>
      <c r="F375" s="71">
        <f t="shared" si="62"/>
        <v>0</v>
      </c>
      <c r="G375" s="69"/>
      <c r="H375" s="58"/>
      <c r="I375" s="59">
        <f t="shared" si="60"/>
        <v>0</v>
      </c>
      <c r="J375" s="54">
        <f t="shared" si="63"/>
        <v>4.0000000000000036E-3</v>
      </c>
      <c r="K375" s="59">
        <f t="shared" si="64"/>
        <v>1798415.8651974853</v>
      </c>
      <c r="L375" s="59">
        <f t="shared" si="65"/>
        <v>7193.6634607899477</v>
      </c>
      <c r="M375" s="54">
        <f t="shared" si="66"/>
        <v>0</v>
      </c>
      <c r="N375" s="67">
        <f t="shared" si="67"/>
        <v>1798415.8651974853</v>
      </c>
      <c r="O375" s="67">
        <f t="shared" si="68"/>
        <v>0</v>
      </c>
      <c r="P375" s="55">
        <f t="shared" si="61"/>
        <v>0</v>
      </c>
      <c r="Q375" s="53"/>
      <c r="R375" s="53"/>
    </row>
    <row r="376" spans="2:18" outlineLevel="1" x14ac:dyDescent="0.5">
      <c r="B376" s="51">
        <v>364</v>
      </c>
      <c r="C376" s="52"/>
      <c r="D376" s="70"/>
      <c r="E376" s="57"/>
      <c r="F376" s="71">
        <f t="shared" si="62"/>
        <v>0</v>
      </c>
      <c r="G376" s="69"/>
      <c r="H376" s="58"/>
      <c r="I376" s="59">
        <f t="shared" si="60"/>
        <v>0</v>
      </c>
      <c r="J376" s="54">
        <f t="shared" si="63"/>
        <v>4.0000000000000036E-3</v>
      </c>
      <c r="K376" s="59">
        <f t="shared" si="64"/>
        <v>1798415.8651974853</v>
      </c>
      <c r="L376" s="59">
        <f t="shared" si="65"/>
        <v>7193.6634607899477</v>
      </c>
      <c r="M376" s="54">
        <f t="shared" si="66"/>
        <v>0</v>
      </c>
      <c r="N376" s="67">
        <f t="shared" si="67"/>
        <v>1798415.8651974853</v>
      </c>
      <c r="O376" s="67">
        <f t="shared" si="68"/>
        <v>0</v>
      </c>
      <c r="P376" s="55">
        <f t="shared" si="61"/>
        <v>0</v>
      </c>
      <c r="Q376" s="53"/>
      <c r="R376" s="53"/>
    </row>
    <row r="377" spans="2:18" outlineLevel="1" x14ac:dyDescent="0.5">
      <c r="B377" s="51">
        <v>365</v>
      </c>
      <c r="C377" s="52"/>
      <c r="D377" s="70"/>
      <c r="E377" s="57"/>
      <c r="F377" s="71">
        <f t="shared" si="62"/>
        <v>0</v>
      </c>
      <c r="G377" s="69"/>
      <c r="H377" s="58"/>
      <c r="I377" s="59">
        <f t="shared" si="60"/>
        <v>0</v>
      </c>
      <c r="J377" s="54">
        <f t="shared" si="63"/>
        <v>4.0000000000000036E-3</v>
      </c>
      <c r="K377" s="59">
        <f t="shared" si="64"/>
        <v>1798415.8651974853</v>
      </c>
      <c r="L377" s="59">
        <f t="shared" si="65"/>
        <v>7193.6634607899477</v>
      </c>
      <c r="M377" s="54">
        <f t="shared" si="66"/>
        <v>0</v>
      </c>
      <c r="N377" s="67">
        <f t="shared" si="67"/>
        <v>1798415.8651974853</v>
      </c>
      <c r="O377" s="67">
        <f t="shared" si="68"/>
        <v>0</v>
      </c>
      <c r="P377" s="55">
        <f t="shared" si="61"/>
        <v>0</v>
      </c>
      <c r="Q377" s="53"/>
      <c r="R377" s="53"/>
    </row>
    <row r="378" spans="2:18" outlineLevel="1" x14ac:dyDescent="0.5">
      <c r="B378" s="51">
        <v>366</v>
      </c>
      <c r="C378" s="52"/>
      <c r="D378" s="70"/>
      <c r="E378" s="57"/>
      <c r="F378" s="71">
        <f t="shared" si="62"/>
        <v>0</v>
      </c>
      <c r="G378" s="69"/>
      <c r="H378" s="58"/>
      <c r="I378" s="59">
        <f t="shared" si="60"/>
        <v>0</v>
      </c>
      <c r="J378" s="54">
        <f t="shared" si="63"/>
        <v>4.0000000000000036E-3</v>
      </c>
      <c r="K378" s="59">
        <f t="shared" si="64"/>
        <v>1798415.8651974853</v>
      </c>
      <c r="L378" s="59">
        <f t="shared" si="65"/>
        <v>7193.6634607899477</v>
      </c>
      <c r="M378" s="54">
        <f t="shared" si="66"/>
        <v>0</v>
      </c>
      <c r="N378" s="67">
        <f t="shared" si="67"/>
        <v>1798415.8651974853</v>
      </c>
      <c r="O378" s="67">
        <f t="shared" si="68"/>
        <v>0</v>
      </c>
      <c r="P378" s="55">
        <f t="shared" si="61"/>
        <v>0</v>
      </c>
      <c r="Q378" s="53"/>
      <c r="R378" s="53"/>
    </row>
    <row r="379" spans="2:18" outlineLevel="1" x14ac:dyDescent="0.5">
      <c r="B379" s="51">
        <v>367</v>
      </c>
      <c r="C379" s="52"/>
      <c r="D379" s="70"/>
      <c r="E379" s="57"/>
      <c r="F379" s="71">
        <f t="shared" si="62"/>
        <v>0</v>
      </c>
      <c r="G379" s="69"/>
      <c r="H379" s="58"/>
      <c r="I379" s="59">
        <f t="shared" si="60"/>
        <v>0</v>
      </c>
      <c r="J379" s="54">
        <f t="shared" si="63"/>
        <v>4.0000000000000036E-3</v>
      </c>
      <c r="K379" s="59">
        <f t="shared" si="64"/>
        <v>1798415.8651974853</v>
      </c>
      <c r="L379" s="59">
        <f t="shared" si="65"/>
        <v>7193.6634607899477</v>
      </c>
      <c r="M379" s="54">
        <f t="shared" si="66"/>
        <v>0</v>
      </c>
      <c r="N379" s="67">
        <f t="shared" si="67"/>
        <v>1798415.8651974853</v>
      </c>
      <c r="O379" s="67">
        <f t="shared" si="68"/>
        <v>0</v>
      </c>
      <c r="P379" s="55">
        <f t="shared" si="61"/>
        <v>0</v>
      </c>
      <c r="Q379" s="53"/>
      <c r="R379" s="53"/>
    </row>
    <row r="380" spans="2:18" outlineLevel="1" x14ac:dyDescent="0.5">
      <c r="B380" s="51">
        <v>368</v>
      </c>
      <c r="C380" s="52"/>
      <c r="D380" s="70"/>
      <c r="E380" s="57"/>
      <c r="F380" s="71">
        <f t="shared" si="62"/>
        <v>0</v>
      </c>
      <c r="G380" s="69"/>
      <c r="H380" s="58"/>
      <c r="I380" s="59">
        <f t="shared" si="60"/>
        <v>0</v>
      </c>
      <c r="J380" s="54">
        <f t="shared" si="63"/>
        <v>4.0000000000000036E-3</v>
      </c>
      <c r="K380" s="59">
        <f t="shared" si="64"/>
        <v>1798415.8651974853</v>
      </c>
      <c r="L380" s="59">
        <f t="shared" si="65"/>
        <v>7193.6634607899477</v>
      </c>
      <c r="M380" s="54">
        <f t="shared" si="66"/>
        <v>0</v>
      </c>
      <c r="N380" s="67">
        <f t="shared" si="67"/>
        <v>1798415.8651974853</v>
      </c>
      <c r="O380" s="67">
        <f t="shared" si="68"/>
        <v>0</v>
      </c>
      <c r="P380" s="55">
        <f t="shared" si="61"/>
        <v>0</v>
      </c>
      <c r="Q380" s="53"/>
      <c r="R380" s="53"/>
    </row>
    <row r="381" spans="2:18" outlineLevel="1" x14ac:dyDescent="0.5">
      <c r="B381" s="51">
        <v>369</v>
      </c>
      <c r="C381" s="52"/>
      <c r="D381" s="70"/>
      <c r="E381" s="57"/>
      <c r="F381" s="71">
        <f t="shared" si="62"/>
        <v>0</v>
      </c>
      <c r="G381" s="69"/>
      <c r="H381" s="58"/>
      <c r="I381" s="59">
        <f t="shared" si="60"/>
        <v>0</v>
      </c>
      <c r="J381" s="54">
        <f t="shared" si="63"/>
        <v>4.0000000000000036E-3</v>
      </c>
      <c r="K381" s="59">
        <f t="shared" si="64"/>
        <v>1798415.8651974853</v>
      </c>
      <c r="L381" s="59">
        <f t="shared" si="65"/>
        <v>7193.6634607899477</v>
      </c>
      <c r="M381" s="54">
        <f t="shared" si="66"/>
        <v>0</v>
      </c>
      <c r="N381" s="67">
        <f t="shared" si="67"/>
        <v>1798415.8651974853</v>
      </c>
      <c r="O381" s="67">
        <f t="shared" si="68"/>
        <v>0</v>
      </c>
      <c r="P381" s="55">
        <f t="shared" si="61"/>
        <v>0</v>
      </c>
      <c r="Q381" s="53"/>
      <c r="R381" s="53"/>
    </row>
    <row r="382" spans="2:18" outlineLevel="1" x14ac:dyDescent="0.5">
      <c r="B382" s="51">
        <v>370</v>
      </c>
      <c r="C382" s="52"/>
      <c r="D382" s="70"/>
      <c r="E382" s="57"/>
      <c r="F382" s="71">
        <f t="shared" si="62"/>
        <v>0</v>
      </c>
      <c r="G382" s="69"/>
      <c r="H382" s="58"/>
      <c r="I382" s="59">
        <f t="shared" si="60"/>
        <v>0</v>
      </c>
      <c r="J382" s="54">
        <f t="shared" si="63"/>
        <v>4.0000000000000036E-3</v>
      </c>
      <c r="K382" s="59">
        <f t="shared" si="64"/>
        <v>1798415.8651974853</v>
      </c>
      <c r="L382" s="59">
        <f t="shared" si="65"/>
        <v>7193.6634607899477</v>
      </c>
      <c r="M382" s="54">
        <f t="shared" si="66"/>
        <v>0</v>
      </c>
      <c r="N382" s="67">
        <f t="shared" si="67"/>
        <v>1798415.8651974853</v>
      </c>
      <c r="O382" s="67">
        <f t="shared" si="68"/>
        <v>0</v>
      </c>
      <c r="P382" s="55">
        <f t="shared" si="61"/>
        <v>0</v>
      </c>
      <c r="Q382" s="53"/>
      <c r="R382" s="53"/>
    </row>
    <row r="383" spans="2:18" outlineLevel="1" x14ac:dyDescent="0.5">
      <c r="B383" s="51">
        <v>371</v>
      </c>
      <c r="C383" s="52"/>
      <c r="D383" s="70"/>
      <c r="E383" s="57"/>
      <c r="F383" s="71">
        <f t="shared" si="62"/>
        <v>0</v>
      </c>
      <c r="G383" s="69"/>
      <c r="H383" s="58"/>
      <c r="I383" s="59">
        <f t="shared" si="60"/>
        <v>0</v>
      </c>
      <c r="J383" s="54">
        <f t="shared" si="63"/>
        <v>4.0000000000000036E-3</v>
      </c>
      <c r="K383" s="59">
        <f t="shared" si="64"/>
        <v>1798415.8651974853</v>
      </c>
      <c r="L383" s="59">
        <f t="shared" si="65"/>
        <v>7193.6634607899477</v>
      </c>
      <c r="M383" s="54">
        <f t="shared" si="66"/>
        <v>0</v>
      </c>
      <c r="N383" s="67">
        <f t="shared" si="67"/>
        <v>1798415.8651974853</v>
      </c>
      <c r="O383" s="67">
        <f t="shared" si="68"/>
        <v>0</v>
      </c>
      <c r="P383" s="55">
        <f t="shared" si="61"/>
        <v>0</v>
      </c>
      <c r="Q383" s="53"/>
      <c r="R383" s="53"/>
    </row>
    <row r="384" spans="2:18" outlineLevel="1" x14ac:dyDescent="0.5">
      <c r="B384" s="51">
        <v>372</v>
      </c>
      <c r="C384" s="52"/>
      <c r="D384" s="70"/>
      <c r="E384" s="57"/>
      <c r="F384" s="71">
        <f t="shared" si="62"/>
        <v>0</v>
      </c>
      <c r="G384" s="69"/>
      <c r="H384" s="58"/>
      <c r="I384" s="59">
        <f t="shared" si="60"/>
        <v>0</v>
      </c>
      <c r="J384" s="54">
        <f t="shared" si="63"/>
        <v>4.0000000000000036E-3</v>
      </c>
      <c r="K384" s="59">
        <f t="shared" si="64"/>
        <v>1798415.8651974853</v>
      </c>
      <c r="L384" s="59">
        <f t="shared" si="65"/>
        <v>7193.6634607899477</v>
      </c>
      <c r="M384" s="54">
        <f t="shared" si="66"/>
        <v>0</v>
      </c>
      <c r="N384" s="67">
        <f t="shared" si="67"/>
        <v>1798415.8651974853</v>
      </c>
      <c r="O384" s="67">
        <f t="shared" si="68"/>
        <v>0</v>
      </c>
      <c r="P384" s="55">
        <f t="shared" si="61"/>
        <v>0</v>
      </c>
      <c r="Q384" s="53"/>
      <c r="R384" s="53"/>
    </row>
    <row r="385" spans="2:18" outlineLevel="1" x14ac:dyDescent="0.5">
      <c r="B385" s="51">
        <v>373</v>
      </c>
      <c r="C385" s="52"/>
      <c r="D385" s="70"/>
      <c r="E385" s="57"/>
      <c r="F385" s="71">
        <f t="shared" si="62"/>
        <v>0</v>
      </c>
      <c r="G385" s="69"/>
      <c r="H385" s="58"/>
      <c r="I385" s="59">
        <f t="shared" si="60"/>
        <v>0</v>
      </c>
      <c r="J385" s="54">
        <f t="shared" si="63"/>
        <v>4.0000000000000036E-3</v>
      </c>
      <c r="K385" s="59">
        <f t="shared" si="64"/>
        <v>1798415.8651974853</v>
      </c>
      <c r="L385" s="59">
        <f t="shared" si="65"/>
        <v>7193.6634607899477</v>
      </c>
      <c r="M385" s="54">
        <f t="shared" si="66"/>
        <v>0</v>
      </c>
      <c r="N385" s="67">
        <f t="shared" si="67"/>
        <v>1798415.8651974853</v>
      </c>
      <c r="O385" s="67">
        <f t="shared" si="68"/>
        <v>0</v>
      </c>
      <c r="P385" s="55">
        <f t="shared" si="61"/>
        <v>0</v>
      </c>
      <c r="Q385" s="53"/>
      <c r="R385" s="53"/>
    </row>
    <row r="386" spans="2:18" outlineLevel="1" x14ac:dyDescent="0.5">
      <c r="B386" s="51">
        <v>374</v>
      </c>
      <c r="C386" s="52"/>
      <c r="D386" s="70"/>
      <c r="E386" s="57"/>
      <c r="F386" s="71">
        <f t="shared" si="62"/>
        <v>0</v>
      </c>
      <c r="G386" s="69"/>
      <c r="H386" s="58"/>
      <c r="I386" s="59">
        <f t="shared" si="60"/>
        <v>0</v>
      </c>
      <c r="J386" s="54">
        <f t="shared" si="63"/>
        <v>4.0000000000000036E-3</v>
      </c>
      <c r="K386" s="59">
        <f t="shared" si="64"/>
        <v>1798415.8651974853</v>
      </c>
      <c r="L386" s="59">
        <f t="shared" si="65"/>
        <v>7193.6634607899477</v>
      </c>
      <c r="M386" s="54">
        <f t="shared" si="66"/>
        <v>0</v>
      </c>
      <c r="N386" s="67">
        <f t="shared" si="67"/>
        <v>1798415.8651974853</v>
      </c>
      <c r="O386" s="67">
        <f t="shared" si="68"/>
        <v>0</v>
      </c>
      <c r="P386" s="55">
        <f t="shared" si="61"/>
        <v>0</v>
      </c>
      <c r="Q386" s="53"/>
      <c r="R386" s="53"/>
    </row>
    <row r="387" spans="2:18" outlineLevel="1" x14ac:dyDescent="0.5">
      <c r="B387" s="51">
        <v>375</v>
      </c>
      <c r="C387" s="52"/>
      <c r="D387" s="70"/>
      <c r="E387" s="57"/>
      <c r="F387" s="71">
        <f t="shared" si="62"/>
        <v>0</v>
      </c>
      <c r="G387" s="69"/>
      <c r="H387" s="58"/>
      <c r="I387" s="59">
        <f t="shared" si="60"/>
        <v>0</v>
      </c>
      <c r="J387" s="54">
        <f t="shared" si="63"/>
        <v>4.0000000000000036E-3</v>
      </c>
      <c r="K387" s="59">
        <f t="shared" si="64"/>
        <v>1798415.8651974853</v>
      </c>
      <c r="L387" s="59">
        <f t="shared" si="65"/>
        <v>7193.6634607899477</v>
      </c>
      <c r="M387" s="54">
        <f t="shared" si="66"/>
        <v>0</v>
      </c>
      <c r="N387" s="67">
        <f t="shared" si="67"/>
        <v>1798415.8651974853</v>
      </c>
      <c r="O387" s="67">
        <f t="shared" si="68"/>
        <v>0</v>
      </c>
      <c r="P387" s="55">
        <f t="shared" si="61"/>
        <v>0</v>
      </c>
      <c r="Q387" s="53"/>
      <c r="R387" s="53"/>
    </row>
    <row r="388" spans="2:18" outlineLevel="1" x14ac:dyDescent="0.5">
      <c r="B388" s="51">
        <v>376</v>
      </c>
      <c r="C388" s="52"/>
      <c r="D388" s="70"/>
      <c r="E388" s="57"/>
      <c r="F388" s="71">
        <f t="shared" si="62"/>
        <v>0</v>
      </c>
      <c r="G388" s="69"/>
      <c r="H388" s="58"/>
      <c r="I388" s="59">
        <f t="shared" si="60"/>
        <v>0</v>
      </c>
      <c r="J388" s="54">
        <f t="shared" si="63"/>
        <v>4.0000000000000036E-3</v>
      </c>
      <c r="K388" s="59">
        <f t="shared" si="64"/>
        <v>1798415.8651974853</v>
      </c>
      <c r="L388" s="59">
        <f t="shared" si="65"/>
        <v>7193.6634607899477</v>
      </c>
      <c r="M388" s="54">
        <f t="shared" si="66"/>
        <v>0</v>
      </c>
      <c r="N388" s="67">
        <f t="shared" si="67"/>
        <v>1798415.8651974853</v>
      </c>
      <c r="O388" s="67">
        <f t="shared" si="68"/>
        <v>0</v>
      </c>
      <c r="P388" s="55">
        <f t="shared" si="61"/>
        <v>0</v>
      </c>
      <c r="Q388" s="53"/>
      <c r="R388" s="53"/>
    </row>
    <row r="389" spans="2:18" outlineLevel="1" x14ac:dyDescent="0.5">
      <c r="B389" s="51">
        <v>377</v>
      </c>
      <c r="C389" s="52"/>
      <c r="D389" s="70"/>
      <c r="E389" s="57"/>
      <c r="F389" s="71">
        <f t="shared" si="62"/>
        <v>0</v>
      </c>
      <c r="G389" s="69"/>
      <c r="H389" s="58"/>
      <c r="I389" s="59">
        <f t="shared" si="60"/>
        <v>0</v>
      </c>
      <c r="J389" s="54">
        <f t="shared" si="63"/>
        <v>4.0000000000000036E-3</v>
      </c>
      <c r="K389" s="59">
        <f t="shared" si="64"/>
        <v>1798415.8651974853</v>
      </c>
      <c r="L389" s="59">
        <f t="shared" si="65"/>
        <v>7193.6634607899477</v>
      </c>
      <c r="M389" s="54">
        <f t="shared" si="66"/>
        <v>0</v>
      </c>
      <c r="N389" s="67">
        <f t="shared" si="67"/>
        <v>1798415.8651974853</v>
      </c>
      <c r="O389" s="67">
        <f t="shared" si="68"/>
        <v>0</v>
      </c>
      <c r="P389" s="55">
        <f t="shared" si="61"/>
        <v>0</v>
      </c>
      <c r="Q389" s="53"/>
      <c r="R389" s="53"/>
    </row>
    <row r="390" spans="2:18" outlineLevel="1" x14ac:dyDescent="0.5">
      <c r="B390" s="51">
        <v>378</v>
      </c>
      <c r="C390" s="52"/>
      <c r="D390" s="70"/>
      <c r="E390" s="57"/>
      <c r="F390" s="71">
        <f t="shared" si="62"/>
        <v>0</v>
      </c>
      <c r="G390" s="69"/>
      <c r="H390" s="58"/>
      <c r="I390" s="59">
        <f t="shared" si="60"/>
        <v>0</v>
      </c>
      <c r="J390" s="54">
        <f t="shared" si="63"/>
        <v>4.0000000000000036E-3</v>
      </c>
      <c r="K390" s="59">
        <f t="shared" si="64"/>
        <v>1798415.8651974853</v>
      </c>
      <c r="L390" s="59">
        <f t="shared" si="65"/>
        <v>7193.6634607899477</v>
      </c>
      <c r="M390" s="54">
        <f t="shared" si="66"/>
        <v>0</v>
      </c>
      <c r="N390" s="67">
        <f t="shared" si="67"/>
        <v>1798415.8651974853</v>
      </c>
      <c r="O390" s="67">
        <f t="shared" si="68"/>
        <v>0</v>
      </c>
      <c r="P390" s="55">
        <f t="shared" si="61"/>
        <v>0</v>
      </c>
      <c r="Q390" s="53"/>
      <c r="R390" s="53"/>
    </row>
    <row r="391" spans="2:18" outlineLevel="1" x14ac:dyDescent="0.5">
      <c r="B391" s="51">
        <v>379</v>
      </c>
      <c r="C391" s="52"/>
      <c r="D391" s="70"/>
      <c r="E391" s="57"/>
      <c r="F391" s="71">
        <f t="shared" si="62"/>
        <v>0</v>
      </c>
      <c r="G391" s="69"/>
      <c r="H391" s="58"/>
      <c r="I391" s="59">
        <f t="shared" si="60"/>
        <v>0</v>
      </c>
      <c r="J391" s="54">
        <f t="shared" si="63"/>
        <v>4.0000000000000036E-3</v>
      </c>
      <c r="K391" s="59">
        <f t="shared" si="64"/>
        <v>1798415.8651974853</v>
      </c>
      <c r="L391" s="59">
        <f t="shared" si="65"/>
        <v>7193.6634607899477</v>
      </c>
      <c r="M391" s="54">
        <f t="shared" si="66"/>
        <v>0</v>
      </c>
      <c r="N391" s="67">
        <f t="shared" si="67"/>
        <v>1798415.8651974853</v>
      </c>
      <c r="O391" s="67">
        <f t="shared" si="68"/>
        <v>0</v>
      </c>
      <c r="P391" s="55">
        <f t="shared" si="61"/>
        <v>0</v>
      </c>
      <c r="Q391" s="53"/>
      <c r="R391" s="53"/>
    </row>
    <row r="392" spans="2:18" outlineLevel="1" x14ac:dyDescent="0.5">
      <c r="B392" s="51">
        <v>380</v>
      </c>
      <c r="C392" s="52"/>
      <c r="D392" s="70"/>
      <c r="E392" s="57"/>
      <c r="F392" s="71">
        <f t="shared" si="62"/>
        <v>0</v>
      </c>
      <c r="G392" s="69"/>
      <c r="H392" s="58"/>
      <c r="I392" s="59">
        <f t="shared" si="60"/>
        <v>0</v>
      </c>
      <c r="J392" s="54">
        <f t="shared" si="63"/>
        <v>4.0000000000000036E-3</v>
      </c>
      <c r="K392" s="59">
        <f t="shared" si="64"/>
        <v>1798415.8651974853</v>
      </c>
      <c r="L392" s="59">
        <f t="shared" si="65"/>
        <v>7193.6634607899477</v>
      </c>
      <c r="M392" s="54">
        <f t="shared" si="66"/>
        <v>0</v>
      </c>
      <c r="N392" s="67">
        <f t="shared" si="67"/>
        <v>1798415.8651974853</v>
      </c>
      <c r="O392" s="67">
        <f t="shared" si="68"/>
        <v>0</v>
      </c>
      <c r="P392" s="55">
        <f t="shared" si="61"/>
        <v>0</v>
      </c>
      <c r="Q392" s="53"/>
      <c r="R392" s="53"/>
    </row>
    <row r="393" spans="2:18" outlineLevel="1" x14ac:dyDescent="0.5">
      <c r="B393" s="51">
        <v>381</v>
      </c>
      <c r="C393" s="52"/>
      <c r="D393" s="70"/>
      <c r="E393" s="57"/>
      <c r="F393" s="71">
        <f t="shared" si="62"/>
        <v>0</v>
      </c>
      <c r="G393" s="69"/>
      <c r="H393" s="58"/>
      <c r="I393" s="59">
        <f t="shared" si="60"/>
        <v>0</v>
      </c>
      <c r="J393" s="54">
        <f t="shared" si="63"/>
        <v>4.0000000000000036E-3</v>
      </c>
      <c r="K393" s="59">
        <f t="shared" si="64"/>
        <v>1798415.8651974853</v>
      </c>
      <c r="L393" s="59">
        <f t="shared" si="65"/>
        <v>7193.6634607899477</v>
      </c>
      <c r="M393" s="54">
        <f t="shared" si="66"/>
        <v>0</v>
      </c>
      <c r="N393" s="67">
        <f t="shared" si="67"/>
        <v>1798415.8651974853</v>
      </c>
      <c r="O393" s="67">
        <f t="shared" si="68"/>
        <v>0</v>
      </c>
      <c r="P393" s="55">
        <f t="shared" si="61"/>
        <v>0</v>
      </c>
      <c r="Q393" s="53"/>
      <c r="R393" s="53"/>
    </row>
    <row r="394" spans="2:18" outlineLevel="1" x14ac:dyDescent="0.5">
      <c r="B394" s="51">
        <v>382</v>
      </c>
      <c r="C394" s="52"/>
      <c r="D394" s="70"/>
      <c r="E394" s="57"/>
      <c r="F394" s="71">
        <f t="shared" si="62"/>
        <v>0</v>
      </c>
      <c r="G394" s="69"/>
      <c r="H394" s="58"/>
      <c r="I394" s="59">
        <f t="shared" si="60"/>
        <v>0</v>
      </c>
      <c r="J394" s="54">
        <f t="shared" si="63"/>
        <v>4.0000000000000036E-3</v>
      </c>
      <c r="K394" s="59">
        <f t="shared" si="64"/>
        <v>1798415.8651974853</v>
      </c>
      <c r="L394" s="59">
        <f t="shared" si="65"/>
        <v>7193.6634607899477</v>
      </c>
      <c r="M394" s="54">
        <f t="shared" si="66"/>
        <v>0</v>
      </c>
      <c r="N394" s="67">
        <f t="shared" si="67"/>
        <v>1798415.8651974853</v>
      </c>
      <c r="O394" s="67">
        <f t="shared" si="68"/>
        <v>0</v>
      </c>
      <c r="P394" s="55">
        <f t="shared" si="61"/>
        <v>0</v>
      </c>
      <c r="Q394" s="53"/>
      <c r="R394" s="53"/>
    </row>
    <row r="395" spans="2:18" outlineLevel="1" x14ac:dyDescent="0.5">
      <c r="B395" s="51">
        <v>383</v>
      </c>
      <c r="C395" s="52"/>
      <c r="D395" s="70"/>
      <c r="E395" s="57"/>
      <c r="F395" s="71">
        <f t="shared" si="62"/>
        <v>0</v>
      </c>
      <c r="G395" s="69"/>
      <c r="H395" s="58"/>
      <c r="I395" s="59">
        <f t="shared" si="60"/>
        <v>0</v>
      </c>
      <c r="J395" s="54">
        <f t="shared" si="63"/>
        <v>4.0000000000000036E-3</v>
      </c>
      <c r="K395" s="59">
        <f t="shared" si="64"/>
        <v>1798415.8651974853</v>
      </c>
      <c r="L395" s="59">
        <f t="shared" si="65"/>
        <v>7193.6634607899477</v>
      </c>
      <c r="M395" s="54">
        <f t="shared" si="66"/>
        <v>0</v>
      </c>
      <c r="N395" s="67">
        <f t="shared" si="67"/>
        <v>1798415.8651974853</v>
      </c>
      <c r="O395" s="67">
        <f t="shared" si="68"/>
        <v>0</v>
      </c>
      <c r="P395" s="55">
        <f t="shared" si="61"/>
        <v>0</v>
      </c>
      <c r="Q395" s="53"/>
      <c r="R395" s="53"/>
    </row>
    <row r="396" spans="2:18" outlineLevel="1" x14ac:dyDescent="0.5">
      <c r="B396" s="51">
        <v>384</v>
      </c>
      <c r="C396" s="52"/>
      <c r="D396" s="70"/>
      <c r="E396" s="57"/>
      <c r="F396" s="71">
        <f t="shared" si="62"/>
        <v>0</v>
      </c>
      <c r="G396" s="69"/>
      <c r="H396" s="58"/>
      <c r="I396" s="59">
        <f t="shared" si="60"/>
        <v>0</v>
      </c>
      <c r="J396" s="54">
        <f t="shared" si="63"/>
        <v>4.0000000000000036E-3</v>
      </c>
      <c r="K396" s="59">
        <f t="shared" si="64"/>
        <v>1798415.8651974853</v>
      </c>
      <c r="L396" s="59">
        <f t="shared" si="65"/>
        <v>7193.6634607899477</v>
      </c>
      <c r="M396" s="54">
        <f t="shared" si="66"/>
        <v>0</v>
      </c>
      <c r="N396" s="67">
        <f t="shared" si="67"/>
        <v>1798415.8651974853</v>
      </c>
      <c r="O396" s="67">
        <f t="shared" si="68"/>
        <v>0</v>
      </c>
      <c r="P396" s="55">
        <f t="shared" si="61"/>
        <v>0</v>
      </c>
      <c r="Q396" s="53"/>
      <c r="R396" s="53"/>
    </row>
    <row r="397" spans="2:18" outlineLevel="1" x14ac:dyDescent="0.5">
      <c r="B397" s="51">
        <v>385</v>
      </c>
      <c r="C397" s="52"/>
      <c r="D397" s="70"/>
      <c r="E397" s="57"/>
      <c r="F397" s="71">
        <f t="shared" si="62"/>
        <v>0</v>
      </c>
      <c r="G397" s="69"/>
      <c r="H397" s="58"/>
      <c r="I397" s="59">
        <f t="shared" si="60"/>
        <v>0</v>
      </c>
      <c r="J397" s="54">
        <f t="shared" si="63"/>
        <v>4.0000000000000036E-3</v>
      </c>
      <c r="K397" s="59">
        <f t="shared" si="64"/>
        <v>1798415.8651974853</v>
      </c>
      <c r="L397" s="59">
        <f t="shared" si="65"/>
        <v>7193.6634607899477</v>
      </c>
      <c r="M397" s="54">
        <f t="shared" si="66"/>
        <v>0</v>
      </c>
      <c r="N397" s="67">
        <f t="shared" si="67"/>
        <v>1798415.8651974853</v>
      </c>
      <c r="O397" s="67">
        <f t="shared" si="68"/>
        <v>0</v>
      </c>
      <c r="P397" s="55">
        <f t="shared" si="61"/>
        <v>0</v>
      </c>
      <c r="Q397" s="53"/>
      <c r="R397" s="53"/>
    </row>
    <row r="398" spans="2:18" outlineLevel="1" x14ac:dyDescent="0.5">
      <c r="B398" s="51">
        <v>386</v>
      </c>
      <c r="C398" s="52"/>
      <c r="D398" s="70"/>
      <c r="E398" s="57"/>
      <c r="F398" s="71">
        <f t="shared" si="62"/>
        <v>0</v>
      </c>
      <c r="G398" s="69"/>
      <c r="H398" s="58"/>
      <c r="I398" s="59">
        <f t="shared" si="60"/>
        <v>0</v>
      </c>
      <c r="J398" s="54">
        <f t="shared" si="63"/>
        <v>4.0000000000000036E-3</v>
      </c>
      <c r="K398" s="59">
        <f t="shared" si="64"/>
        <v>1798415.8651974853</v>
      </c>
      <c r="L398" s="59">
        <f t="shared" si="65"/>
        <v>7193.6634607899477</v>
      </c>
      <c r="M398" s="54">
        <f t="shared" si="66"/>
        <v>0</v>
      </c>
      <c r="N398" s="67">
        <f t="shared" si="67"/>
        <v>1798415.8651974853</v>
      </c>
      <c r="O398" s="67">
        <f t="shared" si="68"/>
        <v>0</v>
      </c>
      <c r="P398" s="55">
        <f t="shared" si="61"/>
        <v>0</v>
      </c>
      <c r="Q398" s="53"/>
      <c r="R398" s="53"/>
    </row>
    <row r="399" spans="2:18" outlineLevel="1" x14ac:dyDescent="0.5">
      <c r="B399" s="51">
        <v>387</v>
      </c>
      <c r="C399" s="52"/>
      <c r="D399" s="70"/>
      <c r="E399" s="57"/>
      <c r="F399" s="71">
        <f t="shared" si="62"/>
        <v>0</v>
      </c>
      <c r="G399" s="69"/>
      <c r="H399" s="58"/>
      <c r="I399" s="59">
        <f t="shared" ref="I399:I423" si="69">+H399*G399</f>
        <v>0</v>
      </c>
      <c r="J399" s="54">
        <f t="shared" si="63"/>
        <v>4.0000000000000036E-3</v>
      </c>
      <c r="K399" s="59">
        <f t="shared" si="64"/>
        <v>1798415.8651974853</v>
      </c>
      <c r="L399" s="59">
        <f t="shared" si="65"/>
        <v>7193.6634607899477</v>
      </c>
      <c r="M399" s="54">
        <f t="shared" si="66"/>
        <v>0</v>
      </c>
      <c r="N399" s="67">
        <f t="shared" si="67"/>
        <v>1798415.8651974853</v>
      </c>
      <c r="O399" s="67">
        <f t="shared" si="68"/>
        <v>0</v>
      </c>
      <c r="P399" s="55">
        <f t="shared" ref="P399:P423" si="70">+I399-O399</f>
        <v>0</v>
      </c>
      <c r="Q399" s="53"/>
      <c r="R399" s="53"/>
    </row>
    <row r="400" spans="2:18" outlineLevel="1" x14ac:dyDescent="0.5">
      <c r="B400" s="51">
        <v>388</v>
      </c>
      <c r="C400" s="52"/>
      <c r="D400" s="70"/>
      <c r="E400" s="57"/>
      <c r="F400" s="71">
        <f t="shared" si="62"/>
        <v>0</v>
      </c>
      <c r="G400" s="69"/>
      <c r="H400" s="58"/>
      <c r="I400" s="59">
        <f t="shared" si="69"/>
        <v>0</v>
      </c>
      <c r="J400" s="54">
        <f t="shared" si="63"/>
        <v>4.0000000000000036E-3</v>
      </c>
      <c r="K400" s="59">
        <f t="shared" si="64"/>
        <v>1798415.8651974853</v>
      </c>
      <c r="L400" s="59">
        <f t="shared" si="65"/>
        <v>7193.6634607899477</v>
      </c>
      <c r="M400" s="54">
        <f t="shared" si="66"/>
        <v>0</v>
      </c>
      <c r="N400" s="67">
        <f t="shared" si="67"/>
        <v>1798415.8651974853</v>
      </c>
      <c r="O400" s="67">
        <f t="shared" si="68"/>
        <v>0</v>
      </c>
      <c r="P400" s="55">
        <f t="shared" si="70"/>
        <v>0</v>
      </c>
      <c r="Q400" s="53"/>
      <c r="R400" s="53"/>
    </row>
    <row r="401" spans="2:18" outlineLevel="1" x14ac:dyDescent="0.5">
      <c r="B401" s="51">
        <v>389</v>
      </c>
      <c r="C401" s="52"/>
      <c r="D401" s="70"/>
      <c r="E401" s="57"/>
      <c r="F401" s="71">
        <f t="shared" si="62"/>
        <v>0</v>
      </c>
      <c r="G401" s="69"/>
      <c r="H401" s="58"/>
      <c r="I401" s="59">
        <f t="shared" si="69"/>
        <v>0</v>
      </c>
      <c r="J401" s="54">
        <f t="shared" si="63"/>
        <v>4.0000000000000036E-3</v>
      </c>
      <c r="K401" s="59">
        <f t="shared" si="64"/>
        <v>1798415.8651974853</v>
      </c>
      <c r="L401" s="59">
        <f t="shared" si="65"/>
        <v>7193.6634607899477</v>
      </c>
      <c r="M401" s="54">
        <f t="shared" si="66"/>
        <v>0</v>
      </c>
      <c r="N401" s="67">
        <f t="shared" si="67"/>
        <v>1798415.8651974853</v>
      </c>
      <c r="O401" s="67">
        <f t="shared" si="68"/>
        <v>0</v>
      </c>
      <c r="P401" s="55">
        <f t="shared" si="70"/>
        <v>0</v>
      </c>
      <c r="Q401" s="53"/>
      <c r="R401" s="53"/>
    </row>
    <row r="402" spans="2:18" outlineLevel="1" x14ac:dyDescent="0.5">
      <c r="B402" s="51">
        <v>390</v>
      </c>
      <c r="C402" s="52"/>
      <c r="D402" s="70"/>
      <c r="E402" s="57"/>
      <c r="F402" s="71">
        <f t="shared" si="62"/>
        <v>0</v>
      </c>
      <c r="G402" s="69"/>
      <c r="H402" s="58"/>
      <c r="I402" s="59">
        <f t="shared" si="69"/>
        <v>0</v>
      </c>
      <c r="J402" s="54">
        <f t="shared" si="63"/>
        <v>4.0000000000000036E-3</v>
      </c>
      <c r="K402" s="59">
        <f t="shared" si="64"/>
        <v>1798415.8651974853</v>
      </c>
      <c r="L402" s="59">
        <f t="shared" si="65"/>
        <v>7193.6634607899477</v>
      </c>
      <c r="M402" s="54">
        <f t="shared" si="66"/>
        <v>0</v>
      </c>
      <c r="N402" s="67">
        <f t="shared" si="67"/>
        <v>1798415.8651974853</v>
      </c>
      <c r="O402" s="67">
        <f t="shared" si="68"/>
        <v>0</v>
      </c>
      <c r="P402" s="55">
        <f t="shared" si="70"/>
        <v>0</v>
      </c>
      <c r="Q402" s="53"/>
      <c r="R402" s="53"/>
    </row>
    <row r="403" spans="2:18" outlineLevel="1" x14ac:dyDescent="0.5">
      <c r="B403" s="51">
        <v>391</v>
      </c>
      <c r="C403" s="52"/>
      <c r="D403" s="70"/>
      <c r="E403" s="57"/>
      <c r="F403" s="71">
        <f t="shared" si="62"/>
        <v>0</v>
      </c>
      <c r="G403" s="69"/>
      <c r="H403" s="58"/>
      <c r="I403" s="59">
        <f t="shared" si="69"/>
        <v>0</v>
      </c>
      <c r="J403" s="54">
        <f t="shared" si="63"/>
        <v>4.0000000000000036E-3</v>
      </c>
      <c r="K403" s="59">
        <f t="shared" si="64"/>
        <v>1798415.8651974853</v>
      </c>
      <c r="L403" s="59">
        <f t="shared" si="65"/>
        <v>7193.6634607899477</v>
      </c>
      <c r="M403" s="54">
        <f t="shared" si="66"/>
        <v>0</v>
      </c>
      <c r="N403" s="67">
        <f t="shared" si="67"/>
        <v>1798415.8651974853</v>
      </c>
      <c r="O403" s="67">
        <f t="shared" si="68"/>
        <v>0</v>
      </c>
      <c r="P403" s="55">
        <f t="shared" si="70"/>
        <v>0</v>
      </c>
      <c r="Q403" s="53"/>
      <c r="R403" s="53"/>
    </row>
    <row r="404" spans="2:18" outlineLevel="1" x14ac:dyDescent="0.5">
      <c r="B404" s="51">
        <v>392</v>
      </c>
      <c r="C404" s="52"/>
      <c r="D404" s="70"/>
      <c r="E404" s="57"/>
      <c r="F404" s="71">
        <f t="shared" si="62"/>
        <v>0</v>
      </c>
      <c r="G404" s="69"/>
      <c r="H404" s="58"/>
      <c r="I404" s="59">
        <f t="shared" si="69"/>
        <v>0</v>
      </c>
      <c r="J404" s="54">
        <f t="shared" si="63"/>
        <v>4.0000000000000036E-3</v>
      </c>
      <c r="K404" s="59">
        <f t="shared" si="64"/>
        <v>1798415.8651974853</v>
      </c>
      <c r="L404" s="59">
        <f t="shared" si="65"/>
        <v>7193.6634607899477</v>
      </c>
      <c r="M404" s="54">
        <f t="shared" si="66"/>
        <v>0</v>
      </c>
      <c r="N404" s="67">
        <f t="shared" si="67"/>
        <v>1798415.8651974853</v>
      </c>
      <c r="O404" s="67">
        <f t="shared" si="68"/>
        <v>0</v>
      </c>
      <c r="P404" s="55">
        <f t="shared" si="70"/>
        <v>0</v>
      </c>
      <c r="Q404" s="53"/>
      <c r="R404" s="53"/>
    </row>
    <row r="405" spans="2:18" outlineLevel="1" x14ac:dyDescent="0.5">
      <c r="B405" s="51">
        <v>393</v>
      </c>
      <c r="C405" s="52"/>
      <c r="D405" s="70"/>
      <c r="E405" s="57"/>
      <c r="F405" s="71">
        <f t="shared" si="62"/>
        <v>0</v>
      </c>
      <c r="G405" s="69"/>
      <c r="H405" s="58"/>
      <c r="I405" s="59">
        <f t="shared" si="69"/>
        <v>0</v>
      </c>
      <c r="J405" s="54">
        <f t="shared" si="63"/>
        <v>4.0000000000000036E-3</v>
      </c>
      <c r="K405" s="59">
        <f t="shared" si="64"/>
        <v>1798415.8651974853</v>
      </c>
      <c r="L405" s="59">
        <f t="shared" si="65"/>
        <v>7193.6634607899477</v>
      </c>
      <c r="M405" s="54">
        <f t="shared" si="66"/>
        <v>0</v>
      </c>
      <c r="N405" s="67">
        <f t="shared" si="67"/>
        <v>1798415.8651974853</v>
      </c>
      <c r="O405" s="67">
        <f t="shared" si="68"/>
        <v>0</v>
      </c>
      <c r="P405" s="55">
        <f t="shared" si="70"/>
        <v>0</v>
      </c>
      <c r="Q405" s="53"/>
      <c r="R405" s="53"/>
    </row>
    <row r="406" spans="2:18" outlineLevel="1" x14ac:dyDescent="0.5">
      <c r="B406" s="51">
        <v>394</v>
      </c>
      <c r="C406" s="52"/>
      <c r="D406" s="70"/>
      <c r="E406" s="57"/>
      <c r="F406" s="71">
        <f t="shared" si="62"/>
        <v>0</v>
      </c>
      <c r="G406" s="69"/>
      <c r="H406" s="58"/>
      <c r="I406" s="59">
        <f t="shared" si="69"/>
        <v>0</v>
      </c>
      <c r="J406" s="54">
        <f t="shared" si="63"/>
        <v>4.0000000000000036E-3</v>
      </c>
      <c r="K406" s="59">
        <f t="shared" si="64"/>
        <v>1798415.8651974853</v>
      </c>
      <c r="L406" s="59">
        <f t="shared" si="65"/>
        <v>7193.6634607899477</v>
      </c>
      <c r="M406" s="54">
        <f t="shared" si="66"/>
        <v>0</v>
      </c>
      <c r="N406" s="67">
        <f t="shared" si="67"/>
        <v>1798415.8651974853</v>
      </c>
      <c r="O406" s="67">
        <f t="shared" si="68"/>
        <v>0</v>
      </c>
      <c r="P406" s="55">
        <f t="shared" si="70"/>
        <v>0</v>
      </c>
      <c r="Q406" s="53"/>
      <c r="R406" s="53"/>
    </row>
    <row r="407" spans="2:18" outlineLevel="1" x14ac:dyDescent="0.5">
      <c r="B407" s="51">
        <v>395</v>
      </c>
      <c r="C407" s="52"/>
      <c r="D407" s="70"/>
      <c r="E407" s="57"/>
      <c r="F407" s="71">
        <f t="shared" si="62"/>
        <v>0</v>
      </c>
      <c r="G407" s="69"/>
      <c r="H407" s="58"/>
      <c r="I407" s="59">
        <f t="shared" si="69"/>
        <v>0</v>
      </c>
      <c r="J407" s="54">
        <f t="shared" si="63"/>
        <v>4.0000000000000036E-3</v>
      </c>
      <c r="K407" s="59">
        <f t="shared" si="64"/>
        <v>1798415.8651974853</v>
      </c>
      <c r="L407" s="59">
        <f t="shared" si="65"/>
        <v>7193.6634607899477</v>
      </c>
      <c r="M407" s="54">
        <f t="shared" si="66"/>
        <v>0</v>
      </c>
      <c r="N407" s="67">
        <f t="shared" si="67"/>
        <v>1798415.8651974853</v>
      </c>
      <c r="O407" s="67">
        <f t="shared" si="68"/>
        <v>0</v>
      </c>
      <c r="P407" s="55">
        <f t="shared" si="70"/>
        <v>0</v>
      </c>
      <c r="Q407" s="53"/>
      <c r="R407" s="53"/>
    </row>
    <row r="408" spans="2:18" outlineLevel="1" x14ac:dyDescent="0.5">
      <c r="B408" s="51">
        <v>396</v>
      </c>
      <c r="C408" s="52"/>
      <c r="D408" s="70"/>
      <c r="E408" s="57"/>
      <c r="F408" s="71">
        <f t="shared" si="62"/>
        <v>0</v>
      </c>
      <c r="G408" s="69"/>
      <c r="H408" s="58"/>
      <c r="I408" s="59">
        <f t="shared" si="69"/>
        <v>0</v>
      </c>
      <c r="J408" s="54">
        <f t="shared" si="63"/>
        <v>4.0000000000000036E-3</v>
      </c>
      <c r="K408" s="59">
        <f t="shared" si="64"/>
        <v>1798415.8651974853</v>
      </c>
      <c r="L408" s="59">
        <f t="shared" si="65"/>
        <v>7193.6634607899477</v>
      </c>
      <c r="M408" s="54">
        <f t="shared" si="66"/>
        <v>0</v>
      </c>
      <c r="N408" s="67">
        <f t="shared" si="67"/>
        <v>1798415.8651974853</v>
      </c>
      <c r="O408" s="67">
        <f t="shared" si="68"/>
        <v>0</v>
      </c>
      <c r="P408" s="55">
        <f t="shared" si="70"/>
        <v>0</v>
      </c>
      <c r="Q408" s="53"/>
      <c r="R408" s="53"/>
    </row>
    <row r="409" spans="2:18" outlineLevel="1" x14ac:dyDescent="0.5">
      <c r="B409" s="51">
        <v>397</v>
      </c>
      <c r="C409" s="52"/>
      <c r="D409" s="70"/>
      <c r="E409" s="57"/>
      <c r="F409" s="71">
        <f t="shared" si="62"/>
        <v>0</v>
      </c>
      <c r="G409" s="69"/>
      <c r="H409" s="58"/>
      <c r="I409" s="59">
        <f t="shared" si="69"/>
        <v>0</v>
      </c>
      <c r="J409" s="54">
        <f t="shared" si="63"/>
        <v>4.0000000000000036E-3</v>
      </c>
      <c r="K409" s="59">
        <f t="shared" si="64"/>
        <v>1798415.8651974853</v>
      </c>
      <c r="L409" s="59">
        <f t="shared" si="65"/>
        <v>7193.6634607899477</v>
      </c>
      <c r="M409" s="54">
        <f t="shared" si="66"/>
        <v>0</v>
      </c>
      <c r="N409" s="67">
        <f t="shared" si="67"/>
        <v>1798415.8651974853</v>
      </c>
      <c r="O409" s="67">
        <f t="shared" si="68"/>
        <v>0</v>
      </c>
      <c r="P409" s="55">
        <f t="shared" si="70"/>
        <v>0</v>
      </c>
      <c r="Q409" s="53"/>
      <c r="R409" s="53"/>
    </row>
    <row r="410" spans="2:18" outlineLevel="1" x14ac:dyDescent="0.5">
      <c r="B410" s="51">
        <v>398</v>
      </c>
      <c r="C410" s="52"/>
      <c r="D410" s="70"/>
      <c r="E410" s="57"/>
      <c r="F410" s="71">
        <f t="shared" si="62"/>
        <v>0</v>
      </c>
      <c r="G410" s="69"/>
      <c r="H410" s="58"/>
      <c r="I410" s="59">
        <f t="shared" si="69"/>
        <v>0</v>
      </c>
      <c r="J410" s="54">
        <f t="shared" si="63"/>
        <v>4.0000000000000036E-3</v>
      </c>
      <c r="K410" s="59">
        <f t="shared" si="64"/>
        <v>1798415.8651974853</v>
      </c>
      <c r="L410" s="59">
        <f t="shared" si="65"/>
        <v>7193.6634607899477</v>
      </c>
      <c r="M410" s="54">
        <f t="shared" si="66"/>
        <v>0</v>
      </c>
      <c r="N410" s="67">
        <f t="shared" si="67"/>
        <v>1798415.8651974853</v>
      </c>
      <c r="O410" s="67">
        <f t="shared" si="68"/>
        <v>0</v>
      </c>
      <c r="P410" s="55">
        <f t="shared" si="70"/>
        <v>0</v>
      </c>
      <c r="Q410" s="53"/>
      <c r="R410" s="53"/>
    </row>
    <row r="411" spans="2:18" outlineLevel="1" x14ac:dyDescent="0.5">
      <c r="B411" s="51">
        <v>399</v>
      </c>
      <c r="C411" s="52"/>
      <c r="D411" s="70"/>
      <c r="E411" s="57"/>
      <c r="F411" s="71">
        <f t="shared" si="62"/>
        <v>0</v>
      </c>
      <c r="G411" s="69"/>
      <c r="H411" s="58"/>
      <c r="I411" s="59">
        <f t="shared" si="69"/>
        <v>0</v>
      </c>
      <c r="J411" s="54">
        <f t="shared" si="63"/>
        <v>4.0000000000000036E-3</v>
      </c>
      <c r="K411" s="59">
        <f t="shared" si="64"/>
        <v>1798415.8651974853</v>
      </c>
      <c r="L411" s="59">
        <f t="shared" si="65"/>
        <v>7193.6634607899477</v>
      </c>
      <c r="M411" s="54">
        <f t="shared" si="66"/>
        <v>0</v>
      </c>
      <c r="N411" s="67">
        <f t="shared" si="67"/>
        <v>1798415.8651974853</v>
      </c>
      <c r="O411" s="67">
        <f t="shared" si="68"/>
        <v>0</v>
      </c>
      <c r="P411" s="55">
        <f t="shared" si="70"/>
        <v>0</v>
      </c>
      <c r="Q411" s="53"/>
      <c r="R411" s="53"/>
    </row>
    <row r="412" spans="2:18" outlineLevel="1" x14ac:dyDescent="0.5">
      <c r="B412" s="51">
        <v>400</v>
      </c>
      <c r="C412" s="52"/>
      <c r="D412" s="70"/>
      <c r="E412" s="57"/>
      <c r="F412" s="71">
        <f t="shared" si="62"/>
        <v>0</v>
      </c>
      <c r="G412" s="69"/>
      <c r="H412" s="58"/>
      <c r="I412" s="59">
        <f t="shared" si="69"/>
        <v>0</v>
      </c>
      <c r="J412" s="54">
        <f t="shared" si="63"/>
        <v>4.0000000000000036E-3</v>
      </c>
      <c r="K412" s="59">
        <f t="shared" si="64"/>
        <v>1798415.8651974853</v>
      </c>
      <c r="L412" s="59">
        <f t="shared" si="65"/>
        <v>7193.6634607899477</v>
      </c>
      <c r="M412" s="54">
        <f t="shared" si="66"/>
        <v>0</v>
      </c>
      <c r="N412" s="67">
        <f t="shared" si="67"/>
        <v>1798415.8651974853</v>
      </c>
      <c r="O412" s="67">
        <f t="shared" si="68"/>
        <v>0</v>
      </c>
      <c r="P412" s="55">
        <f t="shared" si="70"/>
        <v>0</v>
      </c>
      <c r="Q412" s="53"/>
      <c r="R412" s="53"/>
    </row>
    <row r="413" spans="2:18" outlineLevel="1" x14ac:dyDescent="0.5">
      <c r="B413" s="51">
        <v>401</v>
      </c>
      <c r="C413" s="52"/>
      <c r="D413" s="70"/>
      <c r="E413" s="57"/>
      <c r="F413" s="71">
        <f t="shared" si="62"/>
        <v>0</v>
      </c>
      <c r="G413" s="69"/>
      <c r="H413" s="58"/>
      <c r="I413" s="59">
        <f t="shared" si="69"/>
        <v>0</v>
      </c>
      <c r="J413" s="54">
        <f t="shared" si="63"/>
        <v>4.0000000000000036E-3</v>
      </c>
      <c r="K413" s="59">
        <f t="shared" si="64"/>
        <v>1798415.8651974853</v>
      </c>
      <c r="L413" s="59">
        <f t="shared" si="65"/>
        <v>7193.6634607899477</v>
      </c>
      <c r="M413" s="54">
        <f t="shared" si="66"/>
        <v>0</v>
      </c>
      <c r="N413" s="67">
        <f t="shared" si="67"/>
        <v>1798415.8651974853</v>
      </c>
      <c r="O413" s="67">
        <f t="shared" si="68"/>
        <v>0</v>
      </c>
      <c r="P413" s="55">
        <f t="shared" si="70"/>
        <v>0</v>
      </c>
      <c r="Q413" s="53"/>
      <c r="R413" s="53"/>
    </row>
    <row r="414" spans="2:18" outlineLevel="1" x14ac:dyDescent="0.5">
      <c r="B414" s="51">
        <v>402</v>
      </c>
      <c r="C414" s="52"/>
      <c r="D414" s="70"/>
      <c r="E414" s="57"/>
      <c r="F414" s="71">
        <f t="shared" si="62"/>
        <v>0</v>
      </c>
      <c r="G414" s="69"/>
      <c r="H414" s="58"/>
      <c r="I414" s="59">
        <f t="shared" si="69"/>
        <v>0</v>
      </c>
      <c r="J414" s="54">
        <f t="shared" si="63"/>
        <v>4.0000000000000036E-3</v>
      </c>
      <c r="K414" s="59">
        <f t="shared" si="64"/>
        <v>1798415.8651974853</v>
      </c>
      <c r="L414" s="59">
        <f t="shared" si="65"/>
        <v>7193.6634607899477</v>
      </c>
      <c r="M414" s="54">
        <f t="shared" si="66"/>
        <v>0</v>
      </c>
      <c r="N414" s="67">
        <f t="shared" si="67"/>
        <v>1798415.8651974853</v>
      </c>
      <c r="O414" s="67">
        <f t="shared" si="68"/>
        <v>0</v>
      </c>
      <c r="P414" s="55">
        <f t="shared" si="70"/>
        <v>0</v>
      </c>
      <c r="Q414" s="53"/>
      <c r="R414" s="53"/>
    </row>
    <row r="415" spans="2:18" outlineLevel="1" x14ac:dyDescent="0.5">
      <c r="B415" s="51">
        <v>403</v>
      </c>
      <c r="C415" s="52"/>
      <c r="D415" s="70"/>
      <c r="E415" s="57"/>
      <c r="F415" s="71">
        <f t="shared" si="62"/>
        <v>0</v>
      </c>
      <c r="G415" s="69"/>
      <c r="H415" s="58"/>
      <c r="I415" s="59">
        <f t="shared" si="69"/>
        <v>0</v>
      </c>
      <c r="J415" s="54">
        <f t="shared" si="63"/>
        <v>4.0000000000000036E-3</v>
      </c>
      <c r="K415" s="59">
        <f t="shared" si="64"/>
        <v>1798415.8651974853</v>
      </c>
      <c r="L415" s="59">
        <f t="shared" si="65"/>
        <v>7193.6634607899477</v>
      </c>
      <c r="M415" s="54">
        <f t="shared" si="66"/>
        <v>0</v>
      </c>
      <c r="N415" s="67">
        <f t="shared" si="67"/>
        <v>1798415.8651974853</v>
      </c>
      <c r="O415" s="67">
        <f t="shared" si="68"/>
        <v>0</v>
      </c>
      <c r="P415" s="55">
        <f t="shared" si="70"/>
        <v>0</v>
      </c>
      <c r="Q415" s="53"/>
      <c r="R415" s="53"/>
    </row>
    <row r="416" spans="2:18" outlineLevel="1" x14ac:dyDescent="0.5">
      <c r="B416" s="51">
        <v>404</v>
      </c>
      <c r="C416" s="52"/>
      <c r="D416" s="70"/>
      <c r="E416" s="57"/>
      <c r="F416" s="71">
        <f t="shared" si="62"/>
        <v>0</v>
      </c>
      <c r="G416" s="69"/>
      <c r="H416" s="58"/>
      <c r="I416" s="59">
        <f t="shared" si="69"/>
        <v>0</v>
      </c>
      <c r="J416" s="54">
        <f t="shared" si="63"/>
        <v>4.0000000000000036E-3</v>
      </c>
      <c r="K416" s="59">
        <f t="shared" si="64"/>
        <v>1798415.8651974853</v>
      </c>
      <c r="L416" s="59">
        <f t="shared" si="65"/>
        <v>7193.6634607899477</v>
      </c>
      <c r="M416" s="54">
        <f t="shared" si="66"/>
        <v>0</v>
      </c>
      <c r="N416" s="67">
        <f t="shared" si="67"/>
        <v>1798415.8651974853</v>
      </c>
      <c r="O416" s="67">
        <f t="shared" si="68"/>
        <v>0</v>
      </c>
      <c r="P416" s="55">
        <f t="shared" si="70"/>
        <v>0</v>
      </c>
      <c r="Q416" s="53"/>
      <c r="R416" s="53"/>
    </row>
    <row r="417" spans="1:32" outlineLevel="1" x14ac:dyDescent="0.5">
      <c r="B417" s="51">
        <v>405</v>
      </c>
      <c r="C417" s="52"/>
      <c r="D417" s="70"/>
      <c r="E417" s="57"/>
      <c r="F417" s="71">
        <f t="shared" si="62"/>
        <v>0</v>
      </c>
      <c r="G417" s="69"/>
      <c r="H417" s="58"/>
      <c r="I417" s="59">
        <f t="shared" si="69"/>
        <v>0</v>
      </c>
      <c r="J417" s="54">
        <f t="shared" si="63"/>
        <v>4.0000000000000036E-3</v>
      </c>
      <c r="K417" s="59">
        <f t="shared" si="64"/>
        <v>1798415.8651974853</v>
      </c>
      <c r="L417" s="59">
        <f t="shared" si="65"/>
        <v>7193.6634607899477</v>
      </c>
      <c r="M417" s="54">
        <f t="shared" si="66"/>
        <v>0</v>
      </c>
      <c r="N417" s="67">
        <f t="shared" si="67"/>
        <v>1798415.8651974853</v>
      </c>
      <c r="O417" s="67">
        <f t="shared" si="68"/>
        <v>0</v>
      </c>
      <c r="P417" s="55">
        <f t="shared" si="70"/>
        <v>0</v>
      </c>
      <c r="Q417" s="53"/>
      <c r="R417" s="53"/>
    </row>
    <row r="418" spans="1:32" outlineLevel="1" x14ac:dyDescent="0.5">
      <c r="B418" s="51">
        <v>406</v>
      </c>
      <c r="C418" s="52"/>
      <c r="D418" s="70"/>
      <c r="E418" s="57"/>
      <c r="F418" s="71">
        <f t="shared" si="62"/>
        <v>0</v>
      </c>
      <c r="G418" s="69"/>
      <c r="H418" s="58"/>
      <c r="I418" s="59">
        <f t="shared" si="69"/>
        <v>0</v>
      </c>
      <c r="J418" s="54">
        <f t="shared" si="63"/>
        <v>4.0000000000000036E-3</v>
      </c>
      <c r="K418" s="59">
        <f t="shared" si="64"/>
        <v>1798415.8651974853</v>
      </c>
      <c r="L418" s="59">
        <f t="shared" si="65"/>
        <v>7193.6634607899477</v>
      </c>
      <c r="M418" s="54">
        <f t="shared" si="66"/>
        <v>0</v>
      </c>
      <c r="N418" s="67">
        <f t="shared" si="67"/>
        <v>1798415.8651974853</v>
      </c>
      <c r="O418" s="67">
        <f t="shared" si="68"/>
        <v>0</v>
      </c>
      <c r="P418" s="55">
        <f t="shared" si="70"/>
        <v>0</v>
      </c>
      <c r="Q418" s="53"/>
      <c r="R418" s="53"/>
    </row>
    <row r="419" spans="1:32" outlineLevel="1" x14ac:dyDescent="0.5">
      <c r="B419" s="51">
        <v>407</v>
      </c>
      <c r="C419" s="52"/>
      <c r="D419" s="70"/>
      <c r="E419" s="57"/>
      <c r="F419" s="71">
        <f>+D419*E419</f>
        <v>0</v>
      </c>
      <c r="G419" s="69"/>
      <c r="H419" s="58"/>
      <c r="I419" s="59">
        <f t="shared" si="69"/>
        <v>0</v>
      </c>
      <c r="J419" s="54">
        <f t="shared" si="63"/>
        <v>4.0000000000000036E-3</v>
      </c>
      <c r="K419" s="59">
        <f t="shared" si="64"/>
        <v>1798415.8651974853</v>
      </c>
      <c r="L419" s="59">
        <f t="shared" si="65"/>
        <v>7193.6634607899477</v>
      </c>
      <c r="M419" s="54">
        <f t="shared" si="66"/>
        <v>0</v>
      </c>
      <c r="N419" s="67">
        <f t="shared" si="67"/>
        <v>1798415.8651974853</v>
      </c>
      <c r="O419" s="67">
        <f t="shared" si="68"/>
        <v>0</v>
      </c>
      <c r="P419" s="55">
        <f t="shared" si="70"/>
        <v>0</v>
      </c>
      <c r="Q419" s="53"/>
      <c r="R419" s="53"/>
    </row>
    <row r="420" spans="1:32" outlineLevel="1" x14ac:dyDescent="0.5">
      <c r="B420" s="51">
        <v>408</v>
      </c>
      <c r="C420" s="52"/>
      <c r="D420" s="70"/>
      <c r="E420" s="57"/>
      <c r="F420" s="71">
        <f t="shared" si="62"/>
        <v>0</v>
      </c>
      <c r="G420" s="69"/>
      <c r="H420" s="58"/>
      <c r="I420" s="59">
        <f t="shared" si="69"/>
        <v>0</v>
      </c>
      <c r="J420" s="54">
        <f t="shared" si="63"/>
        <v>4.0000000000000036E-3</v>
      </c>
      <c r="K420" s="59">
        <f t="shared" si="64"/>
        <v>1798415.8651974853</v>
      </c>
      <c r="L420" s="59">
        <f t="shared" si="65"/>
        <v>7193.6634607899477</v>
      </c>
      <c r="M420" s="54">
        <f t="shared" si="66"/>
        <v>0</v>
      </c>
      <c r="N420" s="67">
        <f t="shared" si="67"/>
        <v>1798415.8651974853</v>
      </c>
      <c r="O420" s="67">
        <f t="shared" si="68"/>
        <v>0</v>
      </c>
      <c r="P420" s="55">
        <f t="shared" si="70"/>
        <v>0</v>
      </c>
      <c r="Q420" s="53"/>
      <c r="R420" s="53"/>
    </row>
    <row r="421" spans="1:32" outlineLevel="1" x14ac:dyDescent="0.5">
      <c r="B421" s="51">
        <v>409</v>
      </c>
      <c r="C421" s="52"/>
      <c r="D421" s="70"/>
      <c r="E421" s="57"/>
      <c r="F421" s="71">
        <f>+D421*E421</f>
        <v>0</v>
      </c>
      <c r="G421" s="69"/>
      <c r="H421" s="58"/>
      <c r="I421" s="59">
        <f t="shared" si="69"/>
        <v>0</v>
      </c>
      <c r="J421" s="54">
        <f t="shared" si="63"/>
        <v>4.0000000000000036E-3</v>
      </c>
      <c r="K421" s="59">
        <f t="shared" si="64"/>
        <v>1798415.8651974853</v>
      </c>
      <c r="L421" s="59">
        <f t="shared" si="65"/>
        <v>7193.6634607899477</v>
      </c>
      <c r="M421" s="54">
        <f t="shared" si="66"/>
        <v>0</v>
      </c>
      <c r="N421" s="67">
        <f t="shared" si="67"/>
        <v>1798415.8651974853</v>
      </c>
      <c r="O421" s="67">
        <f t="shared" si="68"/>
        <v>0</v>
      </c>
      <c r="P421" s="55">
        <f t="shared" si="70"/>
        <v>0</v>
      </c>
      <c r="Q421" s="53"/>
      <c r="R421" s="53"/>
    </row>
    <row r="422" spans="1:32" outlineLevel="1" x14ac:dyDescent="0.5">
      <c r="B422" s="51">
        <v>410</v>
      </c>
      <c r="C422" s="52"/>
      <c r="D422" s="70"/>
      <c r="E422" s="57"/>
      <c r="F422" s="71">
        <f>+D422*E422</f>
        <v>0</v>
      </c>
      <c r="G422" s="69"/>
      <c r="H422" s="58"/>
      <c r="I422" s="59">
        <f t="shared" si="69"/>
        <v>0</v>
      </c>
      <c r="J422" s="54">
        <f t="shared" si="63"/>
        <v>4.0000000000000036E-3</v>
      </c>
      <c r="K422" s="59">
        <f t="shared" si="64"/>
        <v>1798415.8651974853</v>
      </c>
      <c r="L422" s="59">
        <f t="shared" si="65"/>
        <v>7193.6634607899477</v>
      </c>
      <c r="M422" s="54">
        <f t="shared" si="66"/>
        <v>0</v>
      </c>
      <c r="N422" s="67">
        <f t="shared" si="67"/>
        <v>1798415.8651974853</v>
      </c>
      <c r="O422" s="67">
        <f t="shared" si="68"/>
        <v>0</v>
      </c>
      <c r="P422" s="55">
        <f t="shared" si="70"/>
        <v>0</v>
      </c>
      <c r="Q422" s="53"/>
      <c r="R422" s="53"/>
    </row>
    <row r="423" spans="1:32" outlineLevel="1" x14ac:dyDescent="0.5">
      <c r="B423" s="51">
        <v>411</v>
      </c>
      <c r="C423" s="52"/>
      <c r="D423" s="70"/>
      <c r="E423" s="57"/>
      <c r="F423" s="71">
        <f>+D423*E423</f>
        <v>0</v>
      </c>
      <c r="G423" s="69"/>
      <c r="H423" s="58"/>
      <c r="I423" s="59">
        <f t="shared" si="69"/>
        <v>0</v>
      </c>
      <c r="J423" s="54">
        <f t="shared" si="63"/>
        <v>4.0000000000000036E-3</v>
      </c>
      <c r="K423" s="59">
        <f t="shared" si="64"/>
        <v>1798415.8651974853</v>
      </c>
      <c r="L423" s="59">
        <f t="shared" si="65"/>
        <v>7193.6634607899477</v>
      </c>
      <c r="M423" s="54">
        <f t="shared" si="66"/>
        <v>0</v>
      </c>
      <c r="N423" s="67">
        <f t="shared" si="67"/>
        <v>1798415.8651974853</v>
      </c>
      <c r="O423" s="67">
        <f t="shared" si="68"/>
        <v>0</v>
      </c>
      <c r="P423" s="55">
        <f t="shared" si="70"/>
        <v>0</v>
      </c>
      <c r="Q423" s="53"/>
      <c r="R423" s="53"/>
    </row>
    <row r="424" spans="1:32" s="24" customFormat="1" outlineLevel="1" x14ac:dyDescent="0.5">
      <c r="A424" s="82"/>
      <c r="B424" s="56"/>
      <c r="C424" s="72"/>
      <c r="D424" s="73">
        <f>SUM(D13:D423)</f>
        <v>3.0140000000000002</v>
      </c>
      <c r="E424" s="74">
        <f>+F424/D424</f>
        <v>1732166.5560716654</v>
      </c>
      <c r="F424" s="75">
        <f t="shared" ref="F424:R424" si="71">SUM(F13:F423)</f>
        <v>5220750</v>
      </c>
      <c r="G424" s="76">
        <f t="shared" si="71"/>
        <v>3.01</v>
      </c>
      <c r="H424" s="64">
        <f>+I424/G424</f>
        <v>1832126.2458471763</v>
      </c>
      <c r="I424" s="64">
        <f t="shared" si="71"/>
        <v>5514700</v>
      </c>
      <c r="J424" s="77">
        <f t="shared" si="71"/>
        <v>2.6500000000000012</v>
      </c>
      <c r="K424" s="77">
        <f t="shared" si="71"/>
        <v>737821829.89428127</v>
      </c>
      <c r="L424" s="77">
        <f t="shared" si="71"/>
        <v>4958209.3763501095</v>
      </c>
      <c r="M424" s="77">
        <f t="shared" si="71"/>
        <v>3.01</v>
      </c>
      <c r="N424" s="78">
        <f t="shared" si="71"/>
        <v>737821829.89428127</v>
      </c>
      <c r="O424" s="78">
        <f t="shared" si="71"/>
        <v>5213556.3365392098</v>
      </c>
      <c r="P424" s="74">
        <f t="shared" si="71"/>
        <v>301143.66346078995</v>
      </c>
      <c r="Q424" s="74">
        <f t="shared" si="71"/>
        <v>1620</v>
      </c>
      <c r="R424" s="74">
        <f t="shared" si="71"/>
        <v>250</v>
      </c>
      <c r="S424" s="82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</row>
    <row r="425" spans="1:32" s="79" customFormat="1" outlineLevel="1" x14ac:dyDescent="0.5">
      <c r="B425" s="96"/>
      <c r="C425" s="97"/>
      <c r="D425" s="92"/>
      <c r="E425" s="93"/>
      <c r="F425" s="93"/>
      <c r="G425" s="100">
        <f>+D424-G424</f>
        <v>4.0000000000004476E-3</v>
      </c>
      <c r="H425" s="101"/>
      <c r="I425" s="101"/>
      <c r="J425" s="92"/>
      <c r="K425" s="93"/>
      <c r="L425" s="93"/>
      <c r="M425" s="90"/>
      <c r="N425" s="94"/>
      <c r="O425" s="94"/>
      <c r="P425" s="95"/>
      <c r="Q425" s="91"/>
      <c r="R425" s="91"/>
    </row>
    <row r="426" spans="1:32" s="79" customFormat="1" x14ac:dyDescent="0.5">
      <c r="B426" s="96"/>
      <c r="C426" s="97"/>
      <c r="D426" s="92"/>
      <c r="E426" s="93"/>
      <c r="F426" s="93"/>
      <c r="G426" s="90"/>
      <c r="H426" s="91"/>
      <c r="I426" s="91"/>
      <c r="J426" s="92"/>
      <c r="K426" s="93"/>
      <c r="L426" s="93"/>
      <c r="M426" s="90"/>
      <c r="N426" s="94"/>
      <c r="O426" s="94"/>
      <c r="P426" s="95"/>
      <c r="Q426" s="91"/>
      <c r="R426" s="91"/>
    </row>
    <row r="427" spans="1:32" s="79" customFormat="1" x14ac:dyDescent="0.5">
      <c r="B427" s="96"/>
      <c r="C427" s="97"/>
      <c r="D427" s="92"/>
      <c r="E427" s="93"/>
      <c r="F427" s="93"/>
      <c r="G427" s="90"/>
      <c r="H427" s="91"/>
      <c r="I427" s="91"/>
      <c r="J427" s="92"/>
      <c r="K427" s="93"/>
      <c r="L427" s="93"/>
      <c r="M427" s="90"/>
      <c r="N427" s="94"/>
      <c r="O427" s="94"/>
      <c r="P427" s="95"/>
      <c r="Q427" s="91"/>
      <c r="R427" s="91"/>
    </row>
    <row r="428" spans="1:32" s="79" customFormat="1" x14ac:dyDescent="0.5">
      <c r="B428" s="96"/>
      <c r="C428" s="97"/>
      <c r="D428" s="92"/>
      <c r="E428" s="93"/>
      <c r="F428" s="93"/>
      <c r="G428" s="90"/>
      <c r="H428" s="91"/>
      <c r="I428" s="91"/>
      <c r="J428" s="92"/>
      <c r="K428" s="93"/>
      <c r="L428" s="93"/>
      <c r="M428" s="90"/>
      <c r="N428" s="94"/>
      <c r="O428" s="94"/>
      <c r="P428" s="95"/>
      <c r="Q428" s="91"/>
      <c r="R428" s="91"/>
    </row>
    <row r="429" spans="1:32" s="79" customFormat="1" x14ac:dyDescent="0.5">
      <c r="B429" s="96"/>
      <c r="C429" s="97"/>
      <c r="D429" s="92"/>
      <c r="E429" s="93"/>
      <c r="F429" s="93"/>
      <c r="G429" s="90"/>
      <c r="H429" s="91"/>
      <c r="I429" s="91"/>
      <c r="J429" s="92"/>
      <c r="K429" s="93"/>
      <c r="L429" s="93"/>
      <c r="M429" s="90"/>
      <c r="N429" s="94"/>
      <c r="O429" s="94"/>
      <c r="P429" s="95"/>
      <c r="Q429" s="91"/>
      <c r="R429" s="91"/>
    </row>
    <row r="430" spans="1:32" s="79" customFormat="1" x14ac:dyDescent="0.5">
      <c r="B430" s="96"/>
      <c r="C430" s="97"/>
      <c r="D430" s="92"/>
      <c r="E430" s="93"/>
      <c r="F430" s="93"/>
      <c r="G430" s="90"/>
      <c r="H430" s="91"/>
      <c r="I430" s="91"/>
      <c r="J430" s="92"/>
      <c r="K430" s="93"/>
      <c r="L430" s="93"/>
      <c r="M430" s="90"/>
      <c r="N430" s="94"/>
      <c r="O430" s="94"/>
      <c r="P430" s="95"/>
      <c r="Q430" s="91"/>
      <c r="R430" s="91"/>
    </row>
    <row r="431" spans="1:32" s="79" customFormat="1" x14ac:dyDescent="0.5">
      <c r="B431" s="96"/>
      <c r="C431" s="97"/>
      <c r="D431" s="92"/>
      <c r="E431" s="93"/>
      <c r="F431" s="93"/>
      <c r="G431" s="90"/>
      <c r="H431" s="91"/>
      <c r="I431" s="91"/>
      <c r="J431" s="92"/>
      <c r="K431" s="93"/>
      <c r="L431" s="93"/>
      <c r="M431" s="90"/>
      <c r="N431" s="94"/>
      <c r="O431" s="94"/>
      <c r="P431" s="95"/>
      <c r="Q431" s="91"/>
      <c r="R431" s="91"/>
    </row>
    <row r="432" spans="1:32" s="79" customFormat="1" x14ac:dyDescent="0.5">
      <c r="B432" s="96"/>
      <c r="C432" s="97"/>
      <c r="D432" s="92"/>
      <c r="E432" s="93"/>
      <c r="F432" s="93"/>
      <c r="G432" s="90"/>
      <c r="H432" s="91"/>
      <c r="I432" s="91"/>
      <c r="J432" s="92"/>
      <c r="K432" s="93"/>
      <c r="L432" s="93"/>
      <c r="M432" s="90"/>
      <c r="N432" s="94"/>
      <c r="O432" s="94"/>
      <c r="P432" s="95"/>
      <c r="Q432" s="91"/>
      <c r="R432" s="91"/>
    </row>
    <row r="433" spans="2:18" s="79" customFormat="1" x14ac:dyDescent="0.5">
      <c r="B433" s="96"/>
      <c r="C433" s="97"/>
      <c r="D433" s="92"/>
      <c r="E433" s="93"/>
      <c r="F433" s="93"/>
      <c r="G433" s="90"/>
      <c r="H433" s="91"/>
      <c r="I433" s="91"/>
      <c r="J433" s="92"/>
      <c r="K433" s="93"/>
      <c r="L433" s="93"/>
      <c r="M433" s="90"/>
      <c r="N433" s="94"/>
      <c r="O433" s="94"/>
      <c r="P433" s="95"/>
      <c r="Q433" s="91"/>
      <c r="R433" s="91"/>
    </row>
    <row r="434" spans="2:18" s="79" customFormat="1" x14ac:dyDescent="0.5">
      <c r="B434" s="96"/>
      <c r="C434" s="97"/>
      <c r="D434" s="92"/>
      <c r="E434" s="93"/>
      <c r="F434" s="93"/>
      <c r="G434" s="90"/>
      <c r="H434" s="91"/>
      <c r="I434" s="91"/>
      <c r="J434" s="92"/>
      <c r="K434" s="93"/>
      <c r="L434" s="93"/>
      <c r="M434" s="90"/>
      <c r="N434" s="94"/>
      <c r="O434" s="94"/>
      <c r="P434" s="95"/>
      <c r="Q434" s="91"/>
      <c r="R434" s="91"/>
    </row>
    <row r="435" spans="2:18" s="79" customFormat="1" x14ac:dyDescent="0.5">
      <c r="B435" s="96"/>
      <c r="C435" s="97"/>
      <c r="D435" s="92"/>
      <c r="E435" s="93"/>
      <c r="F435" s="93"/>
      <c r="G435" s="90"/>
      <c r="H435" s="91"/>
      <c r="I435" s="91"/>
      <c r="J435" s="92"/>
      <c r="K435" s="93"/>
      <c r="L435" s="93"/>
      <c r="M435" s="90"/>
      <c r="N435" s="94"/>
      <c r="O435" s="94"/>
      <c r="P435" s="95"/>
      <c r="Q435" s="91"/>
      <c r="R435" s="91"/>
    </row>
    <row r="436" spans="2:18" s="79" customFormat="1" x14ac:dyDescent="0.5">
      <c r="B436" s="96"/>
      <c r="C436" s="97"/>
      <c r="D436" s="92"/>
      <c r="E436" s="93"/>
      <c r="F436" s="93"/>
      <c r="G436" s="90"/>
      <c r="H436" s="91"/>
      <c r="I436" s="91"/>
      <c r="J436" s="92"/>
      <c r="K436" s="93"/>
      <c r="L436" s="93"/>
      <c r="M436" s="90"/>
      <c r="N436" s="94"/>
      <c r="O436" s="94"/>
      <c r="P436" s="95"/>
      <c r="Q436" s="91"/>
      <c r="R436" s="91"/>
    </row>
    <row r="437" spans="2:18" s="79" customFormat="1" x14ac:dyDescent="0.5">
      <c r="B437" s="96"/>
      <c r="C437" s="97"/>
      <c r="D437" s="92"/>
      <c r="E437" s="93"/>
      <c r="F437" s="93"/>
      <c r="G437" s="90"/>
      <c r="H437" s="91"/>
      <c r="I437" s="91"/>
      <c r="J437" s="92"/>
      <c r="K437" s="93"/>
      <c r="L437" s="93"/>
      <c r="M437" s="90"/>
      <c r="N437" s="94"/>
      <c r="O437" s="94"/>
      <c r="P437" s="95"/>
      <c r="Q437" s="91"/>
      <c r="R437" s="91"/>
    </row>
    <row r="438" spans="2:18" s="79" customFormat="1" x14ac:dyDescent="0.5">
      <c r="B438" s="96"/>
      <c r="C438" s="97"/>
      <c r="D438" s="92"/>
      <c r="E438" s="93"/>
      <c r="F438" s="93"/>
      <c r="G438" s="90"/>
      <c r="H438" s="91"/>
      <c r="I438" s="91"/>
      <c r="J438" s="92"/>
      <c r="K438" s="93"/>
      <c r="L438" s="93"/>
      <c r="M438" s="90"/>
      <c r="N438" s="94"/>
      <c r="O438" s="94"/>
      <c r="P438" s="95"/>
      <c r="Q438" s="91"/>
      <c r="R438" s="91"/>
    </row>
    <row r="439" spans="2:18" s="79" customFormat="1" x14ac:dyDescent="0.5">
      <c r="B439" s="96"/>
      <c r="C439" s="97"/>
      <c r="D439" s="92"/>
      <c r="E439" s="93"/>
      <c r="F439" s="93"/>
      <c r="G439" s="90"/>
      <c r="H439" s="91"/>
      <c r="I439" s="91"/>
      <c r="J439" s="92"/>
      <c r="K439" s="93"/>
      <c r="L439" s="93"/>
      <c r="M439" s="90"/>
      <c r="N439" s="94"/>
      <c r="O439" s="94"/>
      <c r="P439" s="95"/>
      <c r="Q439" s="91"/>
      <c r="R439" s="91"/>
    </row>
    <row r="440" spans="2:18" s="79" customFormat="1" x14ac:dyDescent="0.5">
      <c r="B440" s="96"/>
      <c r="C440" s="97"/>
      <c r="D440" s="92"/>
      <c r="E440" s="93"/>
      <c r="F440" s="93"/>
      <c r="G440" s="90"/>
      <c r="H440" s="91"/>
      <c r="I440" s="91"/>
      <c r="J440" s="92"/>
      <c r="K440" s="93"/>
      <c r="L440" s="93"/>
      <c r="M440" s="90"/>
      <c r="N440" s="94"/>
      <c r="O440" s="94"/>
      <c r="P440" s="95"/>
      <c r="Q440" s="91"/>
      <c r="R440" s="91"/>
    </row>
    <row r="441" spans="2:18" s="79" customFormat="1" x14ac:dyDescent="0.5">
      <c r="B441" s="96"/>
      <c r="C441" s="97"/>
      <c r="D441" s="92"/>
      <c r="E441" s="93"/>
      <c r="F441" s="93"/>
      <c r="G441" s="90"/>
      <c r="H441" s="91"/>
      <c r="I441" s="91"/>
      <c r="J441" s="92"/>
      <c r="K441" s="93"/>
      <c r="L441" s="93"/>
      <c r="M441" s="90"/>
      <c r="N441" s="94"/>
      <c r="O441" s="94"/>
      <c r="P441" s="95"/>
      <c r="Q441" s="91"/>
      <c r="R441" s="91"/>
    </row>
    <row r="442" spans="2:18" s="79" customFormat="1" x14ac:dyDescent="0.5">
      <c r="B442" s="96"/>
      <c r="C442" s="97"/>
      <c r="D442" s="92"/>
      <c r="E442" s="93"/>
      <c r="F442" s="93"/>
      <c r="G442" s="90"/>
      <c r="H442" s="91"/>
      <c r="I442" s="91"/>
      <c r="J442" s="92"/>
      <c r="K442" s="93"/>
      <c r="L442" s="93"/>
      <c r="M442" s="90"/>
      <c r="N442" s="94"/>
      <c r="O442" s="94"/>
      <c r="P442" s="95"/>
      <c r="Q442" s="91"/>
      <c r="R442" s="91"/>
    </row>
    <row r="443" spans="2:18" s="79" customFormat="1" x14ac:dyDescent="0.5">
      <c r="B443" s="96"/>
      <c r="C443" s="97"/>
      <c r="D443" s="92"/>
      <c r="E443" s="93"/>
      <c r="F443" s="93"/>
      <c r="G443" s="90"/>
      <c r="H443" s="91"/>
      <c r="I443" s="91"/>
      <c r="J443" s="92"/>
      <c r="K443" s="93"/>
      <c r="L443" s="93"/>
      <c r="M443" s="90"/>
      <c r="N443" s="94"/>
      <c r="O443" s="94"/>
      <c r="P443" s="95"/>
      <c r="Q443" s="91"/>
      <c r="R443" s="91"/>
    </row>
    <row r="444" spans="2:18" s="79" customFormat="1" x14ac:dyDescent="0.5">
      <c r="B444" s="96"/>
      <c r="C444" s="97"/>
      <c r="D444" s="92"/>
      <c r="E444" s="93"/>
      <c r="F444" s="93"/>
      <c r="G444" s="90"/>
      <c r="H444" s="91"/>
      <c r="I444" s="91"/>
      <c r="J444" s="92"/>
      <c r="K444" s="93"/>
      <c r="L444" s="93"/>
      <c r="M444" s="90"/>
      <c r="N444" s="94"/>
      <c r="O444" s="94"/>
      <c r="P444" s="95"/>
      <c r="Q444" s="91"/>
      <c r="R444" s="91"/>
    </row>
    <row r="445" spans="2:18" s="79" customFormat="1" x14ac:dyDescent="0.5">
      <c r="B445" s="96"/>
      <c r="C445" s="97"/>
      <c r="D445" s="92"/>
      <c r="E445" s="93"/>
      <c r="F445" s="93"/>
      <c r="G445" s="90"/>
      <c r="H445" s="91"/>
      <c r="I445" s="91"/>
      <c r="J445" s="92"/>
      <c r="K445" s="93"/>
      <c r="L445" s="93"/>
      <c r="M445" s="90"/>
      <c r="N445" s="94"/>
      <c r="O445" s="94"/>
      <c r="P445" s="95"/>
      <c r="Q445" s="91"/>
      <c r="R445" s="91"/>
    </row>
    <row r="446" spans="2:18" s="79" customFormat="1" x14ac:dyDescent="0.5">
      <c r="B446" s="96"/>
      <c r="C446" s="97"/>
      <c r="D446" s="92"/>
      <c r="E446" s="93"/>
      <c r="F446" s="93"/>
      <c r="G446" s="90"/>
      <c r="H446" s="91"/>
      <c r="I446" s="91"/>
      <c r="J446" s="92"/>
      <c r="K446" s="93"/>
      <c r="L446" s="93"/>
      <c r="M446" s="90"/>
      <c r="N446" s="94"/>
      <c r="O446" s="94"/>
      <c r="P446" s="95"/>
      <c r="Q446" s="91"/>
      <c r="R446" s="91"/>
    </row>
    <row r="447" spans="2:18" s="79" customFormat="1" x14ac:dyDescent="0.5">
      <c r="B447" s="96"/>
      <c r="C447" s="97"/>
      <c r="D447" s="92"/>
      <c r="E447" s="93"/>
      <c r="F447" s="93"/>
      <c r="G447" s="90"/>
      <c r="H447" s="91"/>
      <c r="I447" s="91"/>
      <c r="J447" s="92"/>
      <c r="K447" s="93"/>
      <c r="L447" s="93"/>
      <c r="M447" s="90"/>
      <c r="N447" s="94"/>
      <c r="O447" s="94"/>
      <c r="P447" s="95"/>
      <c r="Q447" s="91"/>
      <c r="R447" s="91"/>
    </row>
    <row r="448" spans="2:18" s="79" customFormat="1" x14ac:dyDescent="0.5">
      <c r="B448" s="96"/>
      <c r="C448" s="97"/>
      <c r="D448" s="92"/>
      <c r="E448" s="93"/>
      <c r="F448" s="93"/>
      <c r="G448" s="90"/>
      <c r="H448" s="91"/>
      <c r="I448" s="91"/>
      <c r="J448" s="92"/>
      <c r="K448" s="93"/>
      <c r="L448" s="93"/>
      <c r="M448" s="90"/>
      <c r="N448" s="94"/>
      <c r="O448" s="94"/>
      <c r="P448" s="95"/>
      <c r="Q448" s="91"/>
      <c r="R448" s="91"/>
    </row>
    <row r="449" spans="2:18" s="79" customFormat="1" x14ac:dyDescent="0.5">
      <c r="B449" s="96"/>
      <c r="C449" s="97"/>
      <c r="D449" s="92"/>
      <c r="E449" s="93"/>
      <c r="F449" s="93"/>
      <c r="G449" s="90"/>
      <c r="H449" s="91"/>
      <c r="I449" s="91"/>
      <c r="J449" s="92"/>
      <c r="K449" s="93"/>
      <c r="L449" s="93"/>
      <c r="M449" s="90"/>
      <c r="N449" s="94"/>
      <c r="O449" s="94"/>
      <c r="P449" s="95"/>
      <c r="Q449" s="91"/>
      <c r="R449" s="91"/>
    </row>
    <row r="450" spans="2:18" s="79" customFormat="1" x14ac:dyDescent="0.5">
      <c r="B450" s="96"/>
      <c r="C450" s="97"/>
      <c r="D450" s="92"/>
      <c r="E450" s="93"/>
      <c r="F450" s="93"/>
      <c r="G450" s="90"/>
      <c r="H450" s="91"/>
      <c r="I450" s="91"/>
      <c r="J450" s="92"/>
      <c r="K450" s="93"/>
      <c r="L450" s="93"/>
      <c r="M450" s="90"/>
      <c r="N450" s="94"/>
      <c r="O450" s="94"/>
      <c r="P450" s="95"/>
      <c r="Q450" s="91"/>
      <c r="R450" s="91"/>
    </row>
    <row r="451" spans="2:18" s="79" customFormat="1" x14ac:dyDescent="0.5">
      <c r="B451" s="96"/>
      <c r="C451" s="97"/>
      <c r="D451" s="92"/>
      <c r="E451" s="93"/>
      <c r="F451" s="93"/>
      <c r="G451" s="90"/>
      <c r="H451" s="91"/>
      <c r="I451" s="91"/>
      <c r="J451" s="92"/>
      <c r="K451" s="93"/>
      <c r="L451" s="93"/>
      <c r="M451" s="90"/>
      <c r="N451" s="94"/>
      <c r="O451" s="94"/>
      <c r="P451" s="95"/>
      <c r="Q451" s="91"/>
      <c r="R451" s="91"/>
    </row>
    <row r="452" spans="2:18" s="79" customFormat="1" x14ac:dyDescent="0.5">
      <c r="B452" s="96"/>
      <c r="C452" s="97"/>
      <c r="D452" s="92"/>
      <c r="E452" s="93"/>
      <c r="F452" s="93"/>
      <c r="G452" s="90"/>
      <c r="H452" s="91"/>
      <c r="I452" s="91"/>
      <c r="J452" s="92"/>
      <c r="K452" s="93"/>
      <c r="L452" s="93"/>
      <c r="M452" s="90"/>
      <c r="N452" s="94"/>
      <c r="O452" s="94"/>
      <c r="P452" s="95"/>
      <c r="Q452" s="91"/>
      <c r="R452" s="91"/>
    </row>
    <row r="453" spans="2:18" s="79" customFormat="1" x14ac:dyDescent="0.5">
      <c r="B453" s="96"/>
      <c r="C453" s="97"/>
      <c r="D453" s="92"/>
      <c r="E453" s="93"/>
      <c r="F453" s="93"/>
      <c r="G453" s="90"/>
      <c r="H453" s="91"/>
      <c r="I453" s="91"/>
      <c r="J453" s="92"/>
      <c r="K453" s="93"/>
      <c r="L453" s="93"/>
      <c r="M453" s="90"/>
      <c r="N453" s="94"/>
      <c r="O453" s="94"/>
      <c r="P453" s="95"/>
      <c r="Q453" s="91"/>
      <c r="R453" s="91"/>
    </row>
  </sheetData>
  <sheetProtection algorithmName="SHA-512" hashValue="+XH9qMcqgoXGpLYqbaWVx88Lx3aKUE/BPolMr830m9mRljsNHejfW9OEuMD9jXQnw0yh38GL6tRl8kFt+PJxbw==" saltValue="GqXd6rfGFs5U0b8fA5VrIw==" spinCount="100000" sheet="1" objects="1" scenarios="1"/>
  <mergeCells count="15">
    <mergeCell ref="H1:I1"/>
    <mergeCell ref="B11:B12"/>
    <mergeCell ref="Q11:Q12"/>
    <mergeCell ref="R11:R12"/>
    <mergeCell ref="D11:F11"/>
    <mergeCell ref="G11:I11"/>
    <mergeCell ref="J11:L11"/>
    <mergeCell ref="M11:O11"/>
    <mergeCell ref="C11:C12"/>
    <mergeCell ref="I7:I8"/>
    <mergeCell ref="Q7:Q8"/>
    <mergeCell ref="P11:P12"/>
    <mergeCell ref="P4:Q4"/>
    <mergeCell ref="P7:P8"/>
    <mergeCell ref="I5:Q5"/>
  </mergeCells>
  <pageMargins left="0.70866141732283472" right="0.70866141732283472" top="0.74803149606299213" bottom="0.74803149606299213" header="0.31496062992125984" footer="0.31496062992125984"/>
  <pageSetup paperSize="9" scale="58" fitToHeight="50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462D91-492A-491B-AA79-5DF433ED5459}">
          <x14:formula1>
            <xm:f>Sheet2!$C$3:$C$45</xm:f>
          </x14:formula1>
          <xm:sqref>P4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72A1-A9DF-46D5-BCE8-A4503CBB5C48}">
  <dimension ref="B1"/>
  <sheetViews>
    <sheetView workbookViewId="0">
      <selection activeCell="AH11" sqref="AH11"/>
    </sheetView>
    <sheetView workbookViewId="1"/>
  </sheetViews>
  <sheetFormatPr defaultRowHeight="14.25" x14ac:dyDescent="0.3"/>
  <cols>
    <col min="2" max="2" width="10" customWidth="1"/>
  </cols>
  <sheetData>
    <row r="1" spans="2:2" ht="26.25" x14ac:dyDescent="0.55000000000000004">
      <c r="B1" s="3" t="s">
        <v>89</v>
      </c>
    </row>
  </sheetData>
  <hyperlinks>
    <hyperlink ref="B1" r:id="rId1" xr:uid="{FE9DFA0D-60C3-4681-99F6-92725EDDDFB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047E-6C90-4AD3-AAF3-D33B5C30D63C}">
  <dimension ref="B1:D45"/>
  <sheetViews>
    <sheetView workbookViewId="0">
      <selection activeCell="C4" sqref="C4"/>
    </sheetView>
    <sheetView workbookViewId="1"/>
  </sheetViews>
  <sheetFormatPr defaultRowHeight="27.75" customHeight="1" x14ac:dyDescent="0.3"/>
  <cols>
    <col min="2" max="2" width="40" customWidth="1"/>
    <col min="3" max="4" width="71.25" customWidth="1"/>
  </cols>
  <sheetData>
    <row r="1" spans="2:4" ht="27.75" customHeight="1" thickBot="1" x14ac:dyDescent="0.5">
      <c r="B1" s="2" t="s">
        <v>178</v>
      </c>
    </row>
    <row r="2" spans="2:4" ht="38.25" customHeight="1" thickBot="1" x14ac:dyDescent="0.35">
      <c r="B2" s="4" t="s">
        <v>90</v>
      </c>
      <c r="C2" s="4" t="s">
        <v>91</v>
      </c>
      <c r="D2" s="6"/>
    </row>
    <row r="3" spans="2:4" ht="27.75" customHeight="1" thickTop="1" thickBot="1" x14ac:dyDescent="0.35">
      <c r="B3" s="5"/>
      <c r="C3" s="5" t="s">
        <v>92</v>
      </c>
      <c r="D3" s="5" t="s">
        <v>93</v>
      </c>
    </row>
    <row r="4" spans="2:4" ht="27.75" customHeight="1" thickBot="1" x14ac:dyDescent="0.35">
      <c r="B4" s="5"/>
      <c r="C4" s="5" t="s">
        <v>94</v>
      </c>
      <c r="D4" s="5" t="s">
        <v>95</v>
      </c>
    </row>
    <row r="5" spans="2:4" ht="27.75" customHeight="1" thickBot="1" x14ac:dyDescent="0.35">
      <c r="B5" s="5"/>
      <c r="C5" s="5" t="s">
        <v>96</v>
      </c>
      <c r="D5" s="5" t="s">
        <v>97</v>
      </c>
    </row>
    <row r="6" spans="2:4" ht="27.75" customHeight="1" thickBot="1" x14ac:dyDescent="0.35">
      <c r="B6" s="5"/>
      <c r="C6" s="5" t="s">
        <v>98</v>
      </c>
      <c r="D6" s="5" t="s">
        <v>99</v>
      </c>
    </row>
    <row r="7" spans="2:4" ht="27.75" customHeight="1" thickBot="1" x14ac:dyDescent="0.35">
      <c r="B7" s="5"/>
      <c r="C7" s="5" t="s">
        <v>100</v>
      </c>
      <c r="D7" s="5" t="s">
        <v>101</v>
      </c>
    </row>
    <row r="8" spans="2:4" ht="27.75" customHeight="1" thickBot="1" x14ac:dyDescent="0.35">
      <c r="B8" s="5"/>
      <c r="C8" s="5" t="s">
        <v>102</v>
      </c>
      <c r="D8" s="5" t="s">
        <v>103</v>
      </c>
    </row>
    <row r="9" spans="2:4" ht="27.75" customHeight="1" thickBot="1" x14ac:dyDescent="0.35">
      <c r="B9" s="5"/>
      <c r="C9" s="5" t="s">
        <v>104</v>
      </c>
      <c r="D9" s="5" t="s">
        <v>105</v>
      </c>
    </row>
    <row r="10" spans="2:4" ht="27.75" customHeight="1" thickBot="1" x14ac:dyDescent="0.35">
      <c r="B10" s="5"/>
      <c r="C10" s="5" t="s">
        <v>106</v>
      </c>
      <c r="D10" s="5" t="s">
        <v>107</v>
      </c>
    </row>
    <row r="11" spans="2:4" ht="27.75" customHeight="1" thickBot="1" x14ac:dyDescent="0.35">
      <c r="B11" s="5"/>
      <c r="C11" s="5" t="s">
        <v>108</v>
      </c>
      <c r="D11" s="5" t="s">
        <v>109</v>
      </c>
    </row>
    <row r="12" spans="2:4" ht="27.75" customHeight="1" thickBot="1" x14ac:dyDescent="0.35">
      <c r="B12" s="5"/>
      <c r="C12" s="5" t="s">
        <v>110</v>
      </c>
      <c r="D12" s="5" t="s">
        <v>111</v>
      </c>
    </row>
    <row r="13" spans="2:4" ht="27.75" customHeight="1" thickBot="1" x14ac:dyDescent="0.35">
      <c r="B13" s="5"/>
      <c r="C13" s="5" t="s">
        <v>112</v>
      </c>
      <c r="D13" s="5" t="s">
        <v>113</v>
      </c>
    </row>
    <row r="14" spans="2:4" ht="27.75" customHeight="1" thickBot="1" x14ac:dyDescent="0.35">
      <c r="B14" s="5"/>
      <c r="C14" s="5" t="s">
        <v>114</v>
      </c>
      <c r="D14" s="5" t="s">
        <v>115</v>
      </c>
    </row>
    <row r="15" spans="2:4" ht="27.75" customHeight="1" thickBot="1" x14ac:dyDescent="0.35">
      <c r="B15" s="5"/>
      <c r="C15" s="5" t="s">
        <v>116</v>
      </c>
      <c r="D15" s="5" t="s">
        <v>117</v>
      </c>
    </row>
    <row r="16" spans="2:4" ht="27.75" customHeight="1" thickBot="1" x14ac:dyDescent="0.35">
      <c r="B16" s="5"/>
      <c r="C16" s="5" t="s">
        <v>118</v>
      </c>
      <c r="D16" s="5" t="s">
        <v>119</v>
      </c>
    </row>
    <row r="17" spans="2:4" ht="27.75" customHeight="1" thickBot="1" x14ac:dyDescent="0.35">
      <c r="B17" s="5"/>
      <c r="C17" s="5" t="s">
        <v>120</v>
      </c>
      <c r="D17" s="5" t="s">
        <v>121</v>
      </c>
    </row>
    <row r="18" spans="2:4" ht="27.75" customHeight="1" thickBot="1" x14ac:dyDescent="0.35">
      <c r="B18" s="5"/>
      <c r="C18" s="5" t="s">
        <v>122</v>
      </c>
      <c r="D18" s="5" t="s">
        <v>123</v>
      </c>
    </row>
    <row r="19" spans="2:4" ht="27.75" customHeight="1" thickBot="1" x14ac:dyDescent="0.35">
      <c r="B19" s="5"/>
      <c r="C19" s="5" t="s">
        <v>124</v>
      </c>
      <c r="D19" s="5" t="s">
        <v>125</v>
      </c>
    </row>
    <row r="20" spans="2:4" ht="27.75" customHeight="1" thickBot="1" x14ac:dyDescent="0.35">
      <c r="B20" s="5"/>
      <c r="C20" s="5" t="s">
        <v>126</v>
      </c>
      <c r="D20" s="5" t="s">
        <v>127</v>
      </c>
    </row>
    <row r="21" spans="2:4" ht="27.75" customHeight="1" thickBot="1" x14ac:dyDescent="0.35">
      <c r="B21" s="5"/>
      <c r="C21" s="5" t="s">
        <v>128</v>
      </c>
      <c r="D21" s="5" t="s">
        <v>129</v>
      </c>
    </row>
    <row r="22" spans="2:4" ht="27.75" customHeight="1" thickBot="1" x14ac:dyDescent="0.35">
      <c r="B22" s="5"/>
      <c r="C22" s="5" t="s">
        <v>130</v>
      </c>
      <c r="D22" s="5" t="s">
        <v>131</v>
      </c>
    </row>
    <row r="23" spans="2:4" ht="27.75" customHeight="1" thickBot="1" x14ac:dyDescent="0.35">
      <c r="B23" s="5"/>
      <c r="C23" s="5" t="s">
        <v>132</v>
      </c>
      <c r="D23" s="5" t="s">
        <v>133</v>
      </c>
    </row>
    <row r="24" spans="2:4" ht="27.75" customHeight="1" thickBot="1" x14ac:dyDescent="0.35">
      <c r="B24" s="5"/>
      <c r="C24" s="5" t="s">
        <v>134</v>
      </c>
      <c r="D24" s="5" t="s">
        <v>135</v>
      </c>
    </row>
    <row r="25" spans="2:4" ht="27.75" customHeight="1" thickBot="1" x14ac:dyDescent="0.35">
      <c r="B25" s="5"/>
      <c r="C25" s="5" t="s">
        <v>136</v>
      </c>
      <c r="D25" s="5" t="s">
        <v>137</v>
      </c>
    </row>
    <row r="26" spans="2:4" ht="27.75" customHeight="1" thickBot="1" x14ac:dyDescent="0.35">
      <c r="B26" s="5"/>
      <c r="C26" s="5" t="s">
        <v>138</v>
      </c>
      <c r="D26" s="5" t="s">
        <v>139</v>
      </c>
    </row>
    <row r="27" spans="2:4" ht="27.75" customHeight="1" thickBot="1" x14ac:dyDescent="0.35">
      <c r="B27" s="5"/>
      <c r="C27" s="5" t="s">
        <v>140</v>
      </c>
      <c r="D27" s="5" t="s">
        <v>141</v>
      </c>
    </row>
    <row r="28" spans="2:4" ht="27.75" customHeight="1" thickBot="1" x14ac:dyDescent="0.35">
      <c r="B28" s="5"/>
      <c r="C28" s="5" t="s">
        <v>142</v>
      </c>
      <c r="D28" s="5" t="s">
        <v>143</v>
      </c>
    </row>
    <row r="29" spans="2:4" ht="27.75" customHeight="1" thickBot="1" x14ac:dyDescent="0.35">
      <c r="B29" s="5"/>
      <c r="C29" s="5" t="s">
        <v>144</v>
      </c>
      <c r="D29" s="5" t="s">
        <v>145</v>
      </c>
    </row>
    <row r="30" spans="2:4" ht="27.75" customHeight="1" thickBot="1" x14ac:dyDescent="0.35">
      <c r="B30" s="5"/>
      <c r="C30" s="5" t="s">
        <v>146</v>
      </c>
      <c r="D30" s="5" t="s">
        <v>147</v>
      </c>
    </row>
    <row r="31" spans="2:4" ht="27.75" customHeight="1" thickBot="1" x14ac:dyDescent="0.35">
      <c r="B31" s="5"/>
      <c r="C31" s="5" t="s">
        <v>148</v>
      </c>
      <c r="D31" s="5" t="s">
        <v>149</v>
      </c>
    </row>
    <row r="32" spans="2:4" ht="27.75" customHeight="1" thickBot="1" x14ac:dyDescent="0.35">
      <c r="B32" s="5"/>
      <c r="C32" s="5" t="s">
        <v>150</v>
      </c>
      <c r="D32" s="5" t="s">
        <v>151</v>
      </c>
    </row>
    <row r="33" spans="2:4" ht="27.75" customHeight="1" thickBot="1" x14ac:dyDescent="0.35">
      <c r="B33" s="5"/>
      <c r="C33" s="5" t="s">
        <v>152</v>
      </c>
      <c r="D33" s="5" t="s">
        <v>153</v>
      </c>
    </row>
    <row r="34" spans="2:4" ht="27.75" customHeight="1" thickBot="1" x14ac:dyDescent="0.35">
      <c r="B34" s="5"/>
      <c r="C34" s="5" t="s">
        <v>154</v>
      </c>
      <c r="D34" s="5" t="s">
        <v>155</v>
      </c>
    </row>
    <row r="35" spans="2:4" ht="27.75" customHeight="1" thickBot="1" x14ac:dyDescent="0.35">
      <c r="B35" s="5"/>
      <c r="C35" s="5" t="s">
        <v>156</v>
      </c>
      <c r="D35" s="5" t="s">
        <v>157</v>
      </c>
    </row>
    <row r="36" spans="2:4" ht="27.75" customHeight="1" thickBot="1" x14ac:dyDescent="0.35">
      <c r="B36" s="5"/>
      <c r="C36" s="5" t="s">
        <v>158</v>
      </c>
      <c r="D36" s="5" t="s">
        <v>159</v>
      </c>
    </row>
    <row r="37" spans="2:4" ht="27.75" customHeight="1" thickBot="1" x14ac:dyDescent="0.35">
      <c r="B37" s="5"/>
      <c r="C37" s="5" t="s">
        <v>160</v>
      </c>
      <c r="D37" s="5" t="s">
        <v>161</v>
      </c>
    </row>
    <row r="38" spans="2:4" ht="27.75" customHeight="1" thickBot="1" x14ac:dyDescent="0.35">
      <c r="B38" s="5"/>
      <c r="C38" s="5" t="s">
        <v>162</v>
      </c>
      <c r="D38" s="5" t="s">
        <v>163</v>
      </c>
    </row>
    <row r="39" spans="2:4" ht="27.75" customHeight="1" thickBot="1" x14ac:dyDescent="0.35">
      <c r="B39" s="5"/>
      <c r="C39" s="5" t="s">
        <v>164</v>
      </c>
      <c r="D39" s="5" t="s">
        <v>165</v>
      </c>
    </row>
    <row r="40" spans="2:4" ht="27.75" customHeight="1" thickBot="1" x14ac:dyDescent="0.35">
      <c r="B40" s="5"/>
      <c r="C40" s="5" t="s">
        <v>166</v>
      </c>
      <c r="D40" s="5" t="s">
        <v>167</v>
      </c>
    </row>
    <row r="41" spans="2:4" ht="27.75" customHeight="1" thickBot="1" x14ac:dyDescent="0.35">
      <c r="B41" s="5"/>
      <c r="C41" s="5" t="s">
        <v>168</v>
      </c>
      <c r="D41" s="5" t="s">
        <v>169</v>
      </c>
    </row>
    <row r="42" spans="2:4" ht="27.75" customHeight="1" thickBot="1" x14ac:dyDescent="0.35">
      <c r="B42" s="5"/>
      <c r="C42" s="5" t="s">
        <v>170</v>
      </c>
      <c r="D42" s="5" t="s">
        <v>171</v>
      </c>
    </row>
    <row r="43" spans="2:4" ht="27.75" customHeight="1" thickBot="1" x14ac:dyDescent="0.35">
      <c r="B43" s="5"/>
      <c r="C43" s="5" t="s">
        <v>172</v>
      </c>
      <c r="D43" s="5" t="s">
        <v>173</v>
      </c>
    </row>
    <row r="44" spans="2:4" ht="27.75" customHeight="1" thickBot="1" x14ac:dyDescent="0.35">
      <c r="B44" s="5"/>
      <c r="C44" s="5" t="s">
        <v>174</v>
      </c>
      <c r="D44" s="5" t="s">
        <v>175</v>
      </c>
    </row>
    <row r="45" spans="2:4" ht="27.75" customHeight="1" thickBot="1" x14ac:dyDescent="0.35">
      <c r="B45" s="5"/>
      <c r="C45" s="5" t="s">
        <v>176</v>
      </c>
      <c r="D45" s="5" t="s">
        <v>177</v>
      </c>
    </row>
  </sheetData>
  <hyperlinks>
    <hyperlink ref="B1" r:id="rId1" xr:uid="{6F8EC829-13EE-455B-B378-E11A8FCA3C8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270A-74D7-467B-8FC9-79D4896AD9F6}">
  <dimension ref="A1:A70"/>
  <sheetViews>
    <sheetView topLeftCell="A7" zoomScale="55" zoomScaleNormal="55" workbookViewId="0">
      <selection activeCell="BD29" sqref="BD29"/>
    </sheetView>
    <sheetView workbookViewId="1"/>
  </sheetViews>
  <sheetFormatPr defaultRowHeight="14.25" x14ac:dyDescent="0.3"/>
  <sheetData>
    <row r="1" spans="1:1" x14ac:dyDescent="0.3">
      <c r="A1" s="1" t="s">
        <v>179</v>
      </c>
    </row>
    <row r="70" spans="1:1" ht="34.5" x14ac:dyDescent="0.7">
      <c r="A70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ตารางคำนวนภาษี</vt:lpstr>
      <vt:lpstr>หน้ากรอกรายการเทรดคริปโต</vt:lpstr>
      <vt:lpstr>commission</vt:lpstr>
      <vt:lpstr>Sheet2</vt:lpstr>
      <vt:lpstr>เว็บเทรด</vt:lpstr>
      <vt:lpstr>หน้ากรอกรายการเทรดคริปโต!Print_Area</vt:lpstr>
      <vt:lpstr>หน้ากรอกรายการเทรดคริปโต!Print_Titles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2022-02-01T07:44:40Z</cp:lastPrinted>
  <dcterms:created xsi:type="dcterms:W3CDTF">2022-01-31T04:28:57Z</dcterms:created>
  <dcterms:modified xsi:type="dcterms:W3CDTF">2022-02-01T07:55:53Z</dcterms:modified>
</cp:coreProperties>
</file>